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shaob\Desktop\Sec 71 2014-2015\M06\"/>
    </mc:Choice>
  </mc:AlternateContent>
  <workbookProtection workbookPassword="F954" lockStructure="1"/>
  <bookViews>
    <workbookView xWindow="0" yWindow="60" windowWidth="19440" windowHeight="7095" activeTab="3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K22" i="1" l="1"/>
  <c r="J22" i="1"/>
  <c r="I22" i="1"/>
  <c r="F22" i="1"/>
  <c r="G22" i="1"/>
  <c r="H22" i="1"/>
  <c r="J8" i="2" l="1"/>
  <c r="J6" i="2"/>
  <c r="I6" i="2"/>
  <c r="H6" i="2"/>
  <c r="G6" i="2"/>
  <c r="F6" i="2"/>
  <c r="E6" i="2"/>
  <c r="K16" i="1" l="1"/>
  <c r="J16" i="1"/>
  <c r="I16" i="1"/>
  <c r="H16" i="1"/>
  <c r="G16" i="1"/>
  <c r="F16" i="1"/>
  <c r="K11" i="1"/>
  <c r="K8" i="1"/>
  <c r="F8" i="1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<sst xmlns="http://schemas.openxmlformats.org/spreadsheetml/2006/main" count="1777" uniqueCount="503">
  <si>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</si>
  <si>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</si>
  <si>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</si>
  <si>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</si>
  <si>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</si>
  <si>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</si>
  <si>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</si>
  <si>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</si>
  <si>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</si>
  <si>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</si>
  <si>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</si>
  <si>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</si>
  <si>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</si>
  <si>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</si>
  <si>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</si>
  <si>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</si>
  <si>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</si>
  <si>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</si>
  <si>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</si>
  <si>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</si>
  <si>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</si>
  <si>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</si>
  <si>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</si>
  <si>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</si>
  <si>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</si>
  <si>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</si>
  <si>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</si>
  <si>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</si>
  <si>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</si>
  <si>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</si>
  <si>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</si>
  <si>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</si>
  <si>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</si>
  <si>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</si>
  <si>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</si>
  <si>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</si>
  <si>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</si>
  <si>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</si>
  <si>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</si>
  <si>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</si>
  <si>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</si>
  <si>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</si>
  <si>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</si>
  <si>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</si>
  <si>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</si>
  <si>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</si>
  <si>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</si>
  <si>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</si>
  <si>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</si>
  <si>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</si>
  <si>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</si>
  <si>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</si>
  <si>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</si>
  <si>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</si>
  <si>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</si>
  <si>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</si>
  <si>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</si>
  <si>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</si>
  <si>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</si>
  <si>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</si>
  <si>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</si>
  <si>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</si>
  <si>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</si>
  <si>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</si>
  <si>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</si>
  <si>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</si>
  <si>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</si>
  <si>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</si>
  <si>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</si>
  <si>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</si>
  <si>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</si>
  <si>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</si>
  <si>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</si>
  <si>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</si>
  <si>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</si>
  <si>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</si>
  <si>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</si>
  <si>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</si>
  <si>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</si>
  <si>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</si>
  <si>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</si>
  <si>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</si>
  <si>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</si>
  <si>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</si>
  <si>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</si>
  <si>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</si>
  <si>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</si>
  <si>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</si>
  <si>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</si>
  <si>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</si>
  <si>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</si>
  <si>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</si>
  <si>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</si>
  <si>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</si>
  <si>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</si>
  <si>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</si>
  <si>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</si>
  <si>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</si>
  <si>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</si>
  <si>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</si>
  <si>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</si>
  <si>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</si>
  <si>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</si>
  <si>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</si>
  <si>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</si>
  <si>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</si>
  <si>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</si>
  <si>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</si>
  <si>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</si>
  <si>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</si>
  <si>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</si>
  <si>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</si>
  <si>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</si>
  <si>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</si>
  <si>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</si>
  <si>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</si>
  <si>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</si>
  <si>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</si>
  <si>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</si>
  <si>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</si>
  <si>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</si>
  <si>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</si>
  <si>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</si>
  <si>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</si>
  <si>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</si>
  <si>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</si>
  <si>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</si>
  <si>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</si>
  <si>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</si>
  <si>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</si>
  <si>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</si>
  <si>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</si>
  <si>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</si>
  <si>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</si>
  <si>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</si>
  <si>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</si>
  <si>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</si>
  <si>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</si>
  <si>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</si>
  <si>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</si>
  <si>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</si>
  <si>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</si>
  <si>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</si>
  <si>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</si>
  <si>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</si>
  <si>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</si>
  <si>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</si>
  <si>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</si>
  <si>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</si>
  <si>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</si>
  <si>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</si>
  <si>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</si>
  <si>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</si>
  <si>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</si>
  <si>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</si>
  <si>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</si>
  <si>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</si>
  <si>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</si>
  <si>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</si>
  <si>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</si>
  <si>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</si>
  <si>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</si>
  <si>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</si>
  <si>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</si>
  <si>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</si>
  <si>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</si>
  <si>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</si>
  <si>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</si>
  <si>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</si>
  <si>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</si>
  <si>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</si>
  <si>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</si>
  <si>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</si>
  <si>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</si>
  <si>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</si>
  <si>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</si>
  <si>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</si>
  <si>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</si>
  <si>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</si>
  <si>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</si>
  <si>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</si>
  <si>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</si>
  <si>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</si>
  <si>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</si>
  <si>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</si>
  <si>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</si>
  <si>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</si>
  <si>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</si>
  <si>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</si>
  <si>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</si>
  <si>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</si>
  <si>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</si>
  <si>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</si>
  <si>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</si>
  <si>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</si>
  <si>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</si>
  <si>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</si>
  <si>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</si>
  <si>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</si>
  <si>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</si>
  <si>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</si>
  <si>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</si>
  <si>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</si>
  <si>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</si>
  <si>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</si>
  <si>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</si>
  <si>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</si>
  <si>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</si>
  <si>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</si>
  <si>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</si>
  <si>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</si>
  <si>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</si>
  <si>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</si>
  <si>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</si>
  <si>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</si>
  <si>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</si>
  <si>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</si>
  <si>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</si>
  <si>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</si>
  <si>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</si>
  <si>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</si>
  <si>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</si>
  <si>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</si>
  <si>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</si>
  <si>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</si>
  <si>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</si>
  <si>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</si>
  <si>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</si>
  <si>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</si>
  <si>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</si>
  <si>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</si>
  <si>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</si>
  <si>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</si>
  <si>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</si>
  <si>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</si>
  <si>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</si>
  <si>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</si>
  <si>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</si>
  <si>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</si>
  <si>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</si>
  <si>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</si>
  <si>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</si>
  <si>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</si>
  <si>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</si>
  <si>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</si>
  <si>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</si>
  <si>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</si>
  <si>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</si>
  <si>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</si>
  <si>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</si>
  <si>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</si>
  <si>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</si>
  <si>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</si>
  <si>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</si>
  <si>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</si>
  <si>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</si>
  <si>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</si>
  <si>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</si>
  <si>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</si>
  <si>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</si>
  <si>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</si>
  <si>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</si>
  <si>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</si>
  <si>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</si>
  <si>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</si>
  <si>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</si>
  <si>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</si>
  <si>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</si>
  <si>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</si>
  <si>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</si>
  <si>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</si>
  <si>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</si>
  <si>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</si>
  <si>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</si>
  <si>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</si>
  <si>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</si>
  <si>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</si>
  <si>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</si>
  <si>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</si>
  <si>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</si>
  <si>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</si>
  <si>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</si>
  <si>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</si>
  <si>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</si>
  <si>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</si>
  <si>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</si>
  <si>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</si>
  <si>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</si>
  <si>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</si>
  <si>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</si>
  <si>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</si>
  <si>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</si>
  <si>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</si>
  <si>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</si>
  <si>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</si>
  <si>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</si>
  <si>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</si>
  <si>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</si>
  <si>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</si>
  <si>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</si>
  <si>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</si>
  <si>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</si>
  <si>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</si>
  <si>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</si>
  <si>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</si>
  <si>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</si>
  <si>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</si>
  <si>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</si>
  <si>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</si>
  <si>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</si>
  <si>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</si>
  <si>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</si>
  <si>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</si>
  <si>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</si>
  <si>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</si>
  <si>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</si>
  <si>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</si>
  <si>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</si>
  <si>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</si>
  <si>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</si>
  <si>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</si>
  <si>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</si>
  <si>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</si>
  <si>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</si>
  <si>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</si>
  <si>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</si>
  <si>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</si>
  <si>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</si>
  <si>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</si>
  <si>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</si>
  <si>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</si>
  <si>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</si>
  <si>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</si>
  <si>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</si>
  <si>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</si>
  <si>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</si>
  <si>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</si>
  <si>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</si>
  <si>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</si>
  <si>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</si>
  <si>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</si>
  <si>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</si>
  <si>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</si>
  <si>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</si>
  <si>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</si>
  <si>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</si>
  <si>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</si>
  <si>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</si>
  <si>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</si>
  <si>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</si>
  <si>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</si>
  <si>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</si>
  <si>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</si>
  <si>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</si>
  <si>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</si>
  <si>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</si>
  <si>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</si>
  <si>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</si>
  <si>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</si>
  <si>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</si>
  <si>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</si>
  <si>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</si>
  <si>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</si>
  <si>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</si>
  <si>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</si>
  <si>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</si>
  <si>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</si>
  <si>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</si>
  <si>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</si>
  <si>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</si>
  <si>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</si>
  <si>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</si>
  <si>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</si>
  <si>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</si>
  <si>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</si>
  <si>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</si>
  <si>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</si>
  <si>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</si>
  <si>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</si>
  <si>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</si>
  <si>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</si>
  <si>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</si>
  <si>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</si>
  <si>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</si>
  <si>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</si>
  <si>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</si>
  <si>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</si>
  <si>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</si>
  <si>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</si>
  <si>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</si>
  <si>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</si>
  <si>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</si>
  <si>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</si>
  <si>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</si>
  <si>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</si>
  <si>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</si>
  <si>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</si>
  <si>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</si>
  <si>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</si>
  <si>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</si>
  <si>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</si>
  <si>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</si>
  <si>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</si>
  <si>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</si>
  <si>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</si>
  <si>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</si>
  <si>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</si>
  <si>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</si>
  <si>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</si>
  <si>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</si>
  <si>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</si>
  <si>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</si>
  <si>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</si>
  <si>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</si>
  <si>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</si>
  <si>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</si>
  <si>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</si>
  <si>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</si>
  <si>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</si>
  <si>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</si>
  <si>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</si>
  <si>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</si>
  <si>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</si>
  <si>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</si>
  <si>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</si>
  <si>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</si>
  <si>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</si>
  <si>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</si>
  <si>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</si>
  <si>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</si>
  <si>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</si>
  <si>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</si>
  <si>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</si>
  <si>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</si>
  <si>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</si>
  <si>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</si>
  <si>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</si>
  <si>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</si>
  <si>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</si>
  <si>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</si>
  <si>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</si>
  <si>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</si>
  <si>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</si>
  <si>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</si>
  <si>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</si>
  <si>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</si>
  <si>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</si>
  <si>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</si>
  <si>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</si>
  <si>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</si>
  <si>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</si>
  <si>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</si>
  <si>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</si>
  <si>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</si>
  <si>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</si>
  <si>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</si>
  <si>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</si>
  <si>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</si>
  <si>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</si>
  <si>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</si>
  <si>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</si>
  <si>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</si>
  <si>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</si>
  <si>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</si>
  <si>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</si>
  <si>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</si>
  <si>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</si>
  <si>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</si>
  <si>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</si>
  <si>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</si>
  <si>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</si>
  <si>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</si>
  <si>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</si>
  <si>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</si>
  <si>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</si>
  <si>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</si>
  <si>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</si>
  <si>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</si>
  <si>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</si>
  <si>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</si>
  <si>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</si>
  <si>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</si>
  <si>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</si>
  <si>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</si>
  <si>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</si>
  <si>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</si>
  <si>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</si>
  <si>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</si>
  <si>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</si>
  <si>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</si>
  <si>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</si>
  <si>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</si>
  <si>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</si>
  <si>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</si>
  <si>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</si>
  <si>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</si>
  <si>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</si>
  <si>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</si>
  <si>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</si>
  <si>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</si>
  <si>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</si>
  <si>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</si>
  <si>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M06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</si>
</sst>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zoomScale="75" zoomScaleNormal="75" workbookViewId="0">
      <selection activeCell="K23" sqref="K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MP315_AD_2015_M06</v>
      </c>
    </row>
    <row r="8" spans="1:30" ht="12.95" customHeight="1" x14ac:dyDescent="0.2">
      <c r="D8" s="5" t="s">
        <v>20</v>
      </c>
      <c r="E8" s="5" t="s">
        <v>306</v>
      </c>
      <c r="F8" s="11">
        <f>39423+2129890</f>
        <v>2169313</v>
      </c>
      <c r="G8" s="11">
        <v>2078507</v>
      </c>
      <c r="H8" s="11">
        <v>2111860</v>
      </c>
      <c r="I8" s="11">
        <v>2886348</v>
      </c>
      <c r="J8" s="11">
        <v>2086003</v>
      </c>
      <c r="K8" s="11">
        <f>375925+120991117+104000</f>
        <v>121471042</v>
      </c>
      <c r="L8" s="11">
        <v>0</v>
      </c>
      <c r="M8" s="11">
        <v>0</v>
      </c>
      <c r="N8" s="10">
        <f>SUM(F8:M8)</f>
        <v>132803073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218202</v>
      </c>
      <c r="L9" s="11">
        <v>0</v>
      </c>
      <c r="M9" s="11">
        <v>0</v>
      </c>
      <c r="N9" s="10">
        <f t="shared" ref="N9:N21" si="0">SUM(F9:M9)</f>
        <v>218202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1125994</v>
      </c>
      <c r="G10" s="11">
        <v>1112381</v>
      </c>
      <c r="H10" s="11">
        <v>1435781</v>
      </c>
      <c r="I10" s="11">
        <v>1110937</v>
      </c>
      <c r="J10" s="11">
        <v>1109730</v>
      </c>
      <c r="K10" s="11">
        <v>43139578</v>
      </c>
      <c r="L10" s="11">
        <v>0</v>
      </c>
      <c r="M10" s="11">
        <v>0</v>
      </c>
      <c r="N10" s="10">
        <f t="shared" si="0"/>
        <v>49034401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124522</v>
      </c>
      <c r="G11" s="11">
        <v>121948</v>
      </c>
      <c r="H11" s="11">
        <v>121394</v>
      </c>
      <c r="I11" s="11">
        <v>120932</v>
      </c>
      <c r="J11" s="11">
        <v>120579</v>
      </c>
      <c r="K11" s="11">
        <f>5656+4661901</f>
        <v>4667557</v>
      </c>
      <c r="L11" s="11">
        <v>0</v>
      </c>
      <c r="M11" s="11">
        <v>0</v>
      </c>
      <c r="N11" s="10">
        <f t="shared" si="0"/>
        <v>5276932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1025355</v>
      </c>
      <c r="G12" s="11">
        <v>1020358</v>
      </c>
      <c r="H12" s="11">
        <v>1021091</v>
      </c>
      <c r="I12" s="11">
        <v>1016700</v>
      </c>
      <c r="J12" s="11">
        <v>1015048</v>
      </c>
      <c r="K12" s="11">
        <v>36620170</v>
      </c>
      <c r="L12" s="11">
        <v>0</v>
      </c>
      <c r="M12" s="11">
        <v>0</v>
      </c>
      <c r="N12" s="10">
        <f t="shared" si="0"/>
        <v>41718722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2044853</v>
      </c>
      <c r="G14" s="11">
        <v>2010014</v>
      </c>
      <c r="H14" s="11">
        <v>1976884</v>
      </c>
      <c r="I14" s="11">
        <v>1935627</v>
      </c>
      <c r="J14" s="11">
        <v>1905231</v>
      </c>
      <c r="K14" s="11">
        <v>71260449</v>
      </c>
      <c r="L14" s="11">
        <v>0</v>
      </c>
      <c r="M14" s="11">
        <v>0</v>
      </c>
      <c r="N14" s="10">
        <f>SUM(F14:M14)</f>
        <v>81133058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464524-58985</f>
        <v>405539</v>
      </c>
      <c r="G16" s="11">
        <f>450674-15543</f>
        <v>435131</v>
      </c>
      <c r="H16" s="11">
        <f>455284-5680</f>
        <v>449604</v>
      </c>
      <c r="I16" s="11">
        <f>562549-409325</f>
        <v>153224</v>
      </c>
      <c r="J16" s="11">
        <f>450814-55723</f>
        <v>395091</v>
      </c>
      <c r="K16" s="11">
        <f>22531298-242266+2806661</f>
        <v>25095693</v>
      </c>
      <c r="L16" s="11">
        <v>0</v>
      </c>
      <c r="M16" s="11">
        <v>0</v>
      </c>
      <c r="N16" s="10">
        <f t="shared" si="0"/>
        <v>26934282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6895576</v>
      </c>
      <c r="G17" s="10">
        <f t="shared" si="1"/>
        <v>6778339</v>
      </c>
      <c r="H17" s="10">
        <f t="shared" si="1"/>
        <v>7116614</v>
      </c>
      <c r="I17" s="10">
        <f t="shared" si="1"/>
        <v>7223768</v>
      </c>
      <c r="J17" s="10">
        <f t="shared" si="1"/>
        <v>6631682</v>
      </c>
      <c r="K17" s="10">
        <f t="shared" si="1"/>
        <v>302472691</v>
      </c>
      <c r="L17" s="10">
        <f t="shared" si="1"/>
        <v>0</v>
      </c>
      <c r="M17" s="10">
        <f t="shared" si="1"/>
        <v>0</v>
      </c>
      <c r="N17" s="10">
        <f t="shared" si="0"/>
        <v>337118670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62554</v>
      </c>
      <c r="G19" s="47">
        <f>+ADG!F345</f>
        <v>58394</v>
      </c>
      <c r="H19" s="47">
        <f>+ADG!G345</f>
        <v>72746</v>
      </c>
      <c r="I19" s="47">
        <f>+ADG!H345</f>
        <v>47168</v>
      </c>
      <c r="J19" s="47">
        <f>+ADG!I345</f>
        <v>70765</v>
      </c>
      <c r="K19" s="47">
        <f>+ADG!J345</f>
        <v>1658332</v>
      </c>
      <c r="L19" s="47">
        <f>+ADG!K345</f>
        <v>0</v>
      </c>
      <c r="M19" s="47">
        <f>+ADG!L345</f>
        <v>0</v>
      </c>
      <c r="N19" s="10">
        <f t="shared" si="0"/>
        <v>1969959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355180</v>
      </c>
      <c r="G20" s="47">
        <f>+ADC!F125</f>
        <v>354907</v>
      </c>
      <c r="H20" s="47">
        <f>+ADC!G125</f>
        <v>409603</v>
      </c>
      <c r="I20" s="47">
        <f>+ADC!H125</f>
        <v>354029</v>
      </c>
      <c r="J20" s="47">
        <f>+ADC!I125</f>
        <v>355904</v>
      </c>
      <c r="K20" s="47">
        <f>+ADC!J125</f>
        <v>12138148</v>
      </c>
      <c r="L20" s="47">
        <f>+ADC!K125</f>
        <v>0</v>
      </c>
      <c r="M20" s="47">
        <f>+ADC!L125</f>
        <v>0</v>
      </c>
      <c r="N20" s="10">
        <f t="shared" si="0"/>
        <v>13967771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2962823</v>
      </c>
      <c r="G21" s="47">
        <f>+ADH!F59</f>
        <v>2908256</v>
      </c>
      <c r="H21" s="47">
        <f>+ADH!G59</f>
        <v>2927871</v>
      </c>
      <c r="I21" s="47">
        <f>+ADH!H59</f>
        <v>3698978</v>
      </c>
      <c r="J21" s="47">
        <f>+ADH!I59</f>
        <v>2895766</v>
      </c>
      <c r="K21" s="47">
        <f>+ADH!J59</f>
        <v>124694553</v>
      </c>
      <c r="L21" s="47">
        <f>+ADH!K59</f>
        <v>0</v>
      </c>
      <c r="M21" s="47">
        <f>+ADH!L59</f>
        <v>0</v>
      </c>
      <c r="N21" s="10">
        <f t="shared" si="0"/>
        <v>140088247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296+4064+1085+2044853-58985+69591+464524+989591</f>
        <v>3515019</v>
      </c>
      <c r="G22" s="11">
        <f>2963+4064+1085+2010014-15543+26938+450674+976587</f>
        <v>3456782</v>
      </c>
      <c r="H22" s="11">
        <f>296+3937+1085+38216+1976884-5680+455284+1236372</f>
        <v>3706394</v>
      </c>
      <c r="I22" s="11">
        <f>269+3937+1085+1976884-409325+562549+13011+975183</f>
        <v>3123593</v>
      </c>
      <c r="J22" s="11">
        <f>296+3937+1085+29312+1905231-55723+450814+974295</f>
        <v>3309247</v>
      </c>
      <c r="K22" s="11">
        <f>5094+11669+215846+25640+68199779-268589+22531298-31803+27733368+3060670+30744+5418+3471838+162+12748537+6982436+218202+94765+16035923+104000+2806661</f>
        <v>163981658</v>
      </c>
      <c r="L22" s="11">
        <v>0</v>
      </c>
      <c r="M22" s="11">
        <v>0</v>
      </c>
      <c r="N22" s="10">
        <f>SUM(F22:M22)</f>
        <v>181092693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6895576</v>
      </c>
      <c r="G23" s="10">
        <f t="shared" ref="G23:M23" si="2">SUM(G19:G22)</f>
        <v>6778339</v>
      </c>
      <c r="H23" s="10">
        <f t="shared" si="2"/>
        <v>7116614</v>
      </c>
      <c r="I23" s="10">
        <f t="shared" si="2"/>
        <v>7223768</v>
      </c>
      <c r="J23" s="10">
        <f t="shared" si="2"/>
        <v>6631682</v>
      </c>
      <c r="K23" s="10">
        <f t="shared" si="2"/>
        <v>302472691</v>
      </c>
      <c r="L23" s="10">
        <f t="shared" si="2"/>
        <v>0</v>
      </c>
      <c r="M23" s="10">
        <f t="shared" si="2"/>
        <v>0</v>
      </c>
      <c r="N23" s="10">
        <f>SUM(F23:M23)</f>
        <v>337118670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E10" sqref="E10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M06 Dec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9524+20636</f>
        <v>30160</v>
      </c>
      <c r="F6" s="11">
        <f>8889+19551</f>
        <v>28440</v>
      </c>
      <c r="G6" s="11">
        <f>14502+28939</f>
        <v>43441</v>
      </c>
      <c r="H6" s="11">
        <f>14287+3937</f>
        <v>18224</v>
      </c>
      <c r="I6" s="11">
        <f>14287+28152</f>
        <v>42439</v>
      </c>
      <c r="J6" s="11">
        <f>209856+1012653</f>
        <v>1222509</v>
      </c>
      <c r="K6" s="11">
        <v>0</v>
      </c>
      <c r="L6" s="11">
        <v>0</v>
      </c>
      <c r="M6" s="10">
        <f>SUM(E6:L6)</f>
        <v>1385213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f>3450+9394</f>
        <v>12844</v>
      </c>
      <c r="K8" s="11">
        <v>0</v>
      </c>
      <c r="L8" s="11">
        <v>0</v>
      </c>
      <c r="M8" s="10">
        <f t="shared" si="0"/>
        <v>12844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444</v>
      </c>
      <c r="F9" s="11">
        <v>296</v>
      </c>
      <c r="G9" s="11">
        <v>296</v>
      </c>
      <c r="H9" s="11">
        <v>296</v>
      </c>
      <c r="I9" s="11">
        <v>296</v>
      </c>
      <c r="J9" s="11">
        <v>40930</v>
      </c>
      <c r="K9" s="11">
        <v>0</v>
      </c>
      <c r="L9" s="11">
        <v>0</v>
      </c>
      <c r="M9" s="10">
        <f t="shared" si="0"/>
        <v>42558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10437</v>
      </c>
      <c r="F10" s="11">
        <v>9798</v>
      </c>
      <c r="G10" s="11">
        <v>9585</v>
      </c>
      <c r="H10" s="11">
        <v>9585</v>
      </c>
      <c r="I10" s="11">
        <v>9585</v>
      </c>
      <c r="J10" s="11">
        <v>109776</v>
      </c>
      <c r="K10" s="11">
        <v>0</v>
      </c>
      <c r="L10" s="11">
        <v>0</v>
      </c>
      <c r="M10" s="10">
        <f t="shared" si="0"/>
        <v>158766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21513</v>
      </c>
      <c r="F14" s="11">
        <v>19860</v>
      </c>
      <c r="G14" s="11">
        <v>19424</v>
      </c>
      <c r="H14" s="11">
        <v>19063</v>
      </c>
      <c r="I14" s="11">
        <v>18445</v>
      </c>
      <c r="J14" s="11">
        <v>272273</v>
      </c>
      <c r="K14" s="11">
        <v>0</v>
      </c>
      <c r="L14" s="11">
        <v>0</v>
      </c>
      <c r="M14" s="10">
        <f t="shared" si="0"/>
        <v>370578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62554</v>
      </c>
      <c r="F15" s="10">
        <f t="shared" si="1"/>
        <v>58394</v>
      </c>
      <c r="G15" s="10">
        <f t="shared" si="1"/>
        <v>72746</v>
      </c>
      <c r="H15" s="10">
        <f t="shared" si="1"/>
        <v>47168</v>
      </c>
      <c r="I15" s="10">
        <f t="shared" si="1"/>
        <v>70765</v>
      </c>
      <c r="J15" s="10">
        <f t="shared" si="1"/>
        <v>1658332</v>
      </c>
      <c r="K15" s="10">
        <f t="shared" si="1"/>
        <v>0</v>
      </c>
      <c r="L15" s="10">
        <f t="shared" si="1"/>
        <v>0</v>
      </c>
      <c r="M15" s="10">
        <f t="shared" si="0"/>
        <v>1969959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30160</v>
      </c>
      <c r="F336" s="26">
        <f t="shared" ref="F336:L336" si="60">+F6+F17+F28+F39+F50+F61+F72+F83+F94+F105+F116+F127+F138+F149+F160+F171+F182+F193+F204+F215+F226+F237+F248+F259+F270+F281+F292+F303+F314+F325</f>
        <v>28440</v>
      </c>
      <c r="G336" s="26">
        <f t="shared" si="60"/>
        <v>43441</v>
      </c>
      <c r="H336" s="26">
        <f t="shared" si="60"/>
        <v>18224</v>
      </c>
      <c r="I336" s="26">
        <f t="shared" si="60"/>
        <v>42439</v>
      </c>
      <c r="J336" s="26">
        <f t="shared" si="60"/>
        <v>1222509</v>
      </c>
      <c r="K336" s="26">
        <f t="shared" si="60"/>
        <v>0</v>
      </c>
      <c r="L336" s="26">
        <f t="shared" si="60"/>
        <v>0</v>
      </c>
      <c r="M336" s="37">
        <f>SUM(E336:L336)</f>
        <v>1385213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0</v>
      </c>
      <c r="F338" s="26">
        <f t="shared" si="62"/>
        <v>0</v>
      </c>
      <c r="G338" s="26">
        <f t="shared" si="62"/>
        <v>0</v>
      </c>
      <c r="H338" s="26">
        <f t="shared" si="62"/>
        <v>0</v>
      </c>
      <c r="I338" s="26">
        <f t="shared" si="62"/>
        <v>0</v>
      </c>
      <c r="J338" s="26">
        <f t="shared" si="62"/>
        <v>12844</v>
      </c>
      <c r="K338" s="26">
        <f t="shared" si="62"/>
        <v>0</v>
      </c>
      <c r="L338" s="26">
        <f t="shared" si="62"/>
        <v>0</v>
      </c>
      <c r="M338" s="37">
        <f t="shared" si="63"/>
        <v>12844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444</v>
      </c>
      <c r="F339" s="26">
        <f t="shared" si="62"/>
        <v>296</v>
      </c>
      <c r="G339" s="26">
        <f t="shared" si="62"/>
        <v>296</v>
      </c>
      <c r="H339" s="26">
        <f t="shared" si="62"/>
        <v>296</v>
      </c>
      <c r="I339" s="26">
        <f t="shared" si="62"/>
        <v>296</v>
      </c>
      <c r="J339" s="26">
        <f t="shared" si="62"/>
        <v>40930</v>
      </c>
      <c r="K339" s="26">
        <f t="shared" si="62"/>
        <v>0</v>
      </c>
      <c r="L339" s="26">
        <f t="shared" si="62"/>
        <v>0</v>
      </c>
      <c r="M339" s="37">
        <f t="shared" si="63"/>
        <v>42558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10437</v>
      </c>
      <c r="F340" s="26">
        <f t="shared" si="62"/>
        <v>9798</v>
      </c>
      <c r="G340" s="26">
        <f t="shared" si="62"/>
        <v>9585</v>
      </c>
      <c r="H340" s="26">
        <f t="shared" si="62"/>
        <v>9585</v>
      </c>
      <c r="I340" s="26">
        <f t="shared" si="62"/>
        <v>9585</v>
      </c>
      <c r="J340" s="26">
        <f t="shared" si="62"/>
        <v>109776</v>
      </c>
      <c r="K340" s="26">
        <f t="shared" si="62"/>
        <v>0</v>
      </c>
      <c r="L340" s="26">
        <f t="shared" si="62"/>
        <v>0</v>
      </c>
      <c r="M340" s="37">
        <f t="shared" si="63"/>
        <v>158766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21513</v>
      </c>
      <c r="F344" s="26">
        <f t="shared" si="62"/>
        <v>19860</v>
      </c>
      <c r="G344" s="26">
        <f t="shared" si="62"/>
        <v>19424</v>
      </c>
      <c r="H344" s="26">
        <f t="shared" si="62"/>
        <v>19063</v>
      </c>
      <c r="I344" s="26">
        <f t="shared" si="62"/>
        <v>18445</v>
      </c>
      <c r="J344" s="26">
        <f t="shared" si="62"/>
        <v>272273</v>
      </c>
      <c r="K344" s="26">
        <f t="shared" si="62"/>
        <v>0</v>
      </c>
      <c r="L344" s="26">
        <f t="shared" si="62"/>
        <v>0</v>
      </c>
      <c r="M344" s="37">
        <f t="shared" si="63"/>
        <v>370578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62554</v>
      </c>
      <c r="F345" s="19">
        <f t="shared" ref="F345:L345" si="64">SUM(F336:F344)</f>
        <v>58394</v>
      </c>
      <c r="G345" s="19">
        <f t="shared" si="64"/>
        <v>72746</v>
      </c>
      <c r="H345" s="19">
        <f t="shared" si="64"/>
        <v>47168</v>
      </c>
      <c r="I345" s="19">
        <f t="shared" si="64"/>
        <v>70765</v>
      </c>
      <c r="J345" s="19">
        <f t="shared" si="64"/>
        <v>1658332</v>
      </c>
      <c r="K345" s="19">
        <f t="shared" si="64"/>
        <v>0</v>
      </c>
      <c r="L345" s="19">
        <f t="shared" si="64"/>
        <v>0</v>
      </c>
      <c r="M345" s="19">
        <f t="shared" si="63"/>
        <v>1969959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E14" sqref="E1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M06 Dec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145723</v>
      </c>
      <c r="F6" s="11">
        <v>145708</v>
      </c>
      <c r="G6" s="11">
        <v>146041</v>
      </c>
      <c r="H6" s="11">
        <v>145723</v>
      </c>
      <c r="I6" s="11">
        <v>148263</v>
      </c>
      <c r="J6" s="11">
        <v>6141313</v>
      </c>
      <c r="K6" s="11">
        <v>0</v>
      </c>
      <c r="L6" s="11">
        <v>0</v>
      </c>
      <c r="M6" s="10">
        <f>SUM(E6:L6)</f>
        <v>6872771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96302</v>
      </c>
      <c r="K8" s="11">
        <v>0</v>
      </c>
      <c r="L8" s="11">
        <v>0</v>
      </c>
      <c r="M8" s="10">
        <f t="shared" si="0"/>
        <v>96302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49147</v>
      </c>
      <c r="K9" s="11">
        <v>0</v>
      </c>
      <c r="L9" s="11">
        <v>0</v>
      </c>
      <c r="M9" s="10">
        <f t="shared" si="0"/>
        <v>53592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101814</v>
      </c>
      <c r="F10" s="11">
        <v>101601</v>
      </c>
      <c r="G10" s="11">
        <v>100962</v>
      </c>
      <c r="H10" s="11">
        <v>100749</v>
      </c>
      <c r="I10" s="11">
        <v>100110</v>
      </c>
      <c r="J10" s="11">
        <v>1971312</v>
      </c>
      <c r="K10" s="11">
        <v>0</v>
      </c>
      <c r="L10" s="11">
        <v>0</v>
      </c>
      <c r="M10" s="10">
        <f t="shared" si="0"/>
        <v>2476548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106754</v>
      </c>
      <c r="F14" s="11">
        <v>106709</v>
      </c>
      <c r="G14" s="11">
        <v>161711</v>
      </c>
      <c r="H14" s="11">
        <v>106668</v>
      </c>
      <c r="I14" s="11">
        <v>106642</v>
      </c>
      <c r="J14" s="11">
        <v>3880074</v>
      </c>
      <c r="K14" s="11">
        <v>0</v>
      </c>
      <c r="L14" s="11">
        <v>0</v>
      </c>
      <c r="M14" s="10">
        <f t="shared" si="0"/>
        <v>4468558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355180</v>
      </c>
      <c r="F15" s="10">
        <f t="shared" si="1"/>
        <v>354907</v>
      </c>
      <c r="G15" s="10">
        <f t="shared" si="1"/>
        <v>409603</v>
      </c>
      <c r="H15" s="10">
        <f t="shared" si="1"/>
        <v>354029</v>
      </c>
      <c r="I15" s="10">
        <f t="shared" si="1"/>
        <v>355904</v>
      </c>
      <c r="J15" s="10">
        <f t="shared" si="1"/>
        <v>12138148</v>
      </c>
      <c r="K15" s="10">
        <f t="shared" si="1"/>
        <v>0</v>
      </c>
      <c r="L15" s="10">
        <f t="shared" si="1"/>
        <v>0</v>
      </c>
      <c r="M15" s="10">
        <f t="shared" si="0"/>
        <v>13967771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145723</v>
      </c>
      <c r="F116" s="20">
        <f t="shared" ref="F116:L116" si="20">+F6+F17+F28+F39+F50+F61+F72+F83+F94+F105</f>
        <v>145708</v>
      </c>
      <c r="G116" s="20">
        <f t="shared" si="20"/>
        <v>146041</v>
      </c>
      <c r="H116" s="20">
        <f t="shared" si="20"/>
        <v>145723</v>
      </c>
      <c r="I116" s="20">
        <f t="shared" si="20"/>
        <v>148263</v>
      </c>
      <c r="J116" s="20">
        <f t="shared" si="20"/>
        <v>6141313</v>
      </c>
      <c r="K116" s="20">
        <f t="shared" si="20"/>
        <v>0</v>
      </c>
      <c r="L116" s="20">
        <f t="shared" si="20"/>
        <v>0</v>
      </c>
      <c r="M116" s="40">
        <f>SUM(E116:L116)</f>
        <v>6872771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0</v>
      </c>
      <c r="F118" s="20">
        <f t="shared" si="22"/>
        <v>0</v>
      </c>
      <c r="G118" s="20">
        <f t="shared" si="22"/>
        <v>0</v>
      </c>
      <c r="H118" s="20">
        <f t="shared" si="22"/>
        <v>0</v>
      </c>
      <c r="I118" s="20">
        <f t="shared" si="22"/>
        <v>0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96302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49147</v>
      </c>
      <c r="K119" s="20">
        <f t="shared" si="22"/>
        <v>0</v>
      </c>
      <c r="L119" s="20">
        <f t="shared" si="22"/>
        <v>0</v>
      </c>
      <c r="M119" s="40">
        <f t="shared" si="23"/>
        <v>53592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101814</v>
      </c>
      <c r="F120" s="20">
        <f t="shared" si="22"/>
        <v>101601</v>
      </c>
      <c r="G120" s="20">
        <f t="shared" si="22"/>
        <v>100962</v>
      </c>
      <c r="H120" s="20">
        <f t="shared" si="22"/>
        <v>100749</v>
      </c>
      <c r="I120" s="20">
        <f t="shared" si="22"/>
        <v>100110</v>
      </c>
      <c r="J120" s="20">
        <f t="shared" si="22"/>
        <v>1971312</v>
      </c>
      <c r="K120" s="20">
        <f t="shared" si="22"/>
        <v>0</v>
      </c>
      <c r="L120" s="20">
        <f t="shared" si="22"/>
        <v>0</v>
      </c>
      <c r="M120" s="40">
        <f t="shared" si="23"/>
        <v>2476548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106754</v>
      </c>
      <c r="F124" s="20">
        <f t="shared" si="22"/>
        <v>106709</v>
      </c>
      <c r="G124" s="20">
        <f t="shared" si="22"/>
        <v>161711</v>
      </c>
      <c r="H124" s="20">
        <f t="shared" si="22"/>
        <v>106668</v>
      </c>
      <c r="I124" s="20">
        <f t="shared" si="22"/>
        <v>106642</v>
      </c>
      <c r="J124" s="20">
        <f t="shared" si="22"/>
        <v>3880074</v>
      </c>
      <c r="K124" s="20">
        <f t="shared" si="22"/>
        <v>0</v>
      </c>
      <c r="L124" s="20">
        <f t="shared" si="22"/>
        <v>0</v>
      </c>
      <c r="M124" s="40">
        <f t="shared" si="23"/>
        <v>4468558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355180</v>
      </c>
      <c r="F125" s="40">
        <f t="shared" si="24"/>
        <v>354907</v>
      </c>
      <c r="G125" s="40">
        <f t="shared" si="24"/>
        <v>409603</v>
      </c>
      <c r="H125" s="40">
        <f t="shared" si="24"/>
        <v>354029</v>
      </c>
      <c r="I125" s="40">
        <f t="shared" si="24"/>
        <v>355904</v>
      </c>
      <c r="J125" s="40">
        <f t="shared" si="24"/>
        <v>12138148</v>
      </c>
      <c r="K125" s="40">
        <f t="shared" si="24"/>
        <v>0</v>
      </c>
      <c r="L125" s="40">
        <f t="shared" si="24"/>
        <v>0</v>
      </c>
      <c r="M125" s="40">
        <f t="shared" si="23"/>
        <v>13967771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tabSelected="1" zoomScale="75" workbookViewId="0">
      <selection activeCell="H24" sqref="H24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M06 Dec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1949943</v>
      </c>
      <c r="F6" s="11">
        <v>1900295</v>
      </c>
      <c r="G6" s="11">
        <v>1918442</v>
      </c>
      <c r="H6" s="11">
        <v>2693828</v>
      </c>
      <c r="I6" s="11">
        <v>1891365</v>
      </c>
      <c r="J6" s="11">
        <v>85716553</v>
      </c>
      <c r="K6" s="11">
        <v>0</v>
      </c>
      <c r="L6" s="11">
        <v>0</v>
      </c>
      <c r="M6" s="10">
        <f>SUM(E6:L6)</f>
        <v>96070426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3743278</v>
      </c>
      <c r="K8" s="11">
        <v>0</v>
      </c>
      <c r="L8" s="11">
        <v>0</v>
      </c>
      <c r="M8" s="10">
        <f t="shared" si="0"/>
        <v>3743278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122374</v>
      </c>
      <c r="F9" s="11">
        <v>119948</v>
      </c>
      <c r="G9" s="11">
        <v>119394</v>
      </c>
      <c r="H9" s="11">
        <v>118932</v>
      </c>
      <c r="I9" s="11">
        <v>118579</v>
      </c>
      <c r="J9" s="11">
        <v>4465390</v>
      </c>
      <c r="K9" s="11">
        <v>0</v>
      </c>
      <c r="L9" s="11">
        <v>0</v>
      </c>
      <c r="M9" s="10">
        <f t="shared" si="0"/>
        <v>5064617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1366738</v>
      </c>
      <c r="K10" s="11">
        <v>0</v>
      </c>
      <c r="L10" s="11">
        <v>0</v>
      </c>
      <c r="M10" s="10">
        <f t="shared" si="0"/>
        <v>1366738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890506</v>
      </c>
      <c r="F14" s="11">
        <v>888013</v>
      </c>
      <c r="G14" s="11">
        <v>890035</v>
      </c>
      <c r="H14" s="11">
        <v>886218</v>
      </c>
      <c r="I14" s="11">
        <v>885822</v>
      </c>
      <c r="J14" s="11">
        <v>29402594</v>
      </c>
      <c r="K14" s="11">
        <v>0</v>
      </c>
      <c r="L14" s="11">
        <v>0</v>
      </c>
      <c r="M14" s="10">
        <f t="shared" si="0"/>
        <v>33843188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2962823</v>
      </c>
      <c r="F15" s="10">
        <f t="shared" si="1"/>
        <v>2908256</v>
      </c>
      <c r="G15" s="10">
        <f t="shared" si="1"/>
        <v>2927871</v>
      </c>
      <c r="H15" s="10">
        <f t="shared" si="1"/>
        <v>3698978</v>
      </c>
      <c r="I15" s="10">
        <f t="shared" si="1"/>
        <v>2895766</v>
      </c>
      <c r="J15" s="10">
        <f t="shared" si="1"/>
        <v>124694553</v>
      </c>
      <c r="K15" s="10">
        <f t="shared" si="1"/>
        <v>0</v>
      </c>
      <c r="L15" s="10">
        <f t="shared" si="1"/>
        <v>0</v>
      </c>
      <c r="M15" s="10">
        <f t="shared" si="0"/>
        <v>140088247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1949943</v>
      </c>
      <c r="F50" s="20">
        <f t="shared" si="8"/>
        <v>1900295</v>
      </c>
      <c r="G50" s="20">
        <f t="shared" si="8"/>
        <v>1918442</v>
      </c>
      <c r="H50" s="20">
        <f t="shared" si="8"/>
        <v>2693828</v>
      </c>
      <c r="I50" s="20">
        <f t="shared" si="8"/>
        <v>1891365</v>
      </c>
      <c r="J50" s="20">
        <f t="shared" si="8"/>
        <v>85716553</v>
      </c>
      <c r="K50" s="20">
        <f t="shared" si="8"/>
        <v>0</v>
      </c>
      <c r="L50" s="20">
        <f t="shared" si="8"/>
        <v>0</v>
      </c>
      <c r="M50" s="40">
        <f>SUM(E50:L50)</f>
        <v>96070426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3743278</v>
      </c>
      <c r="K52" s="20">
        <f t="shared" si="8"/>
        <v>0</v>
      </c>
      <c r="L52" s="20">
        <f t="shared" si="8"/>
        <v>0</v>
      </c>
      <c r="M52" s="40">
        <f t="shared" si="10"/>
        <v>3743278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122374</v>
      </c>
      <c r="F53" s="20">
        <f t="shared" si="8"/>
        <v>119948</v>
      </c>
      <c r="G53" s="20">
        <f t="shared" si="8"/>
        <v>119394</v>
      </c>
      <c r="H53" s="20">
        <f t="shared" si="8"/>
        <v>118932</v>
      </c>
      <c r="I53" s="20">
        <f t="shared" si="8"/>
        <v>118579</v>
      </c>
      <c r="J53" s="20">
        <f t="shared" si="8"/>
        <v>4465390</v>
      </c>
      <c r="K53" s="20">
        <f t="shared" si="8"/>
        <v>0</v>
      </c>
      <c r="L53" s="20">
        <f t="shared" si="8"/>
        <v>0</v>
      </c>
      <c r="M53" s="40">
        <f t="shared" si="10"/>
        <v>5064617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1366738</v>
      </c>
      <c r="K54" s="20">
        <f t="shared" si="8"/>
        <v>0</v>
      </c>
      <c r="L54" s="20">
        <f t="shared" si="8"/>
        <v>0</v>
      </c>
      <c r="M54" s="40">
        <f t="shared" si="10"/>
        <v>1366738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890506</v>
      </c>
      <c r="F58" s="20">
        <f t="shared" si="8"/>
        <v>888013</v>
      </c>
      <c r="G58" s="20">
        <f t="shared" si="8"/>
        <v>890035</v>
      </c>
      <c r="H58" s="20">
        <f t="shared" si="8"/>
        <v>886218</v>
      </c>
      <c r="I58" s="20">
        <f t="shared" si="8"/>
        <v>885822</v>
      </c>
      <c r="J58" s="20">
        <f t="shared" si="8"/>
        <v>29402594</v>
      </c>
      <c r="K58" s="20">
        <f t="shared" si="8"/>
        <v>0</v>
      </c>
      <c r="L58" s="20">
        <f t="shared" si="8"/>
        <v>0</v>
      </c>
      <c r="M58" s="40">
        <f t="shared" si="10"/>
        <v>33843188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2962823</v>
      </c>
      <c r="F59" s="40">
        <f t="shared" si="11"/>
        <v>2908256</v>
      </c>
      <c r="G59" s="40">
        <f t="shared" si="11"/>
        <v>2927871</v>
      </c>
      <c r="H59" s="40">
        <f t="shared" si="11"/>
        <v>3698978</v>
      </c>
      <c r="I59" s="40">
        <f t="shared" si="11"/>
        <v>2895766</v>
      </c>
      <c r="J59" s="40">
        <f t="shared" si="11"/>
        <v>124694553</v>
      </c>
      <c r="K59" s="40">
        <f t="shared" si="11"/>
        <v>0</v>
      </c>
      <c r="L59" s="40">
        <f t="shared" si="11"/>
        <v>0</v>
      </c>
      <c r="M59" s="40">
        <f t="shared" si="10"/>
        <v>140088247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55EFB68-5719-464A-8724-D59AA1B64263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mashaob</cp:lastModifiedBy>
  <cp:lastPrinted>2013-06-13T14:20:39Z</cp:lastPrinted>
  <dcterms:created xsi:type="dcterms:W3CDTF">2005-04-04T14:08:45Z</dcterms:created>
  <dcterms:modified xsi:type="dcterms:W3CDTF">2015-01-14T12:15:00Z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