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shaob\Desktop\M08\"/>
    </mc:Choice>
  </mc:AlternateContent>
  <workbookProtection workbookPassword="F954" lockStructure="1"/>
  <bookViews>
    <workbookView xWindow="0" yWindow="60" windowWidth="19440" windowHeight="709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52511"/>
</workbook>
</file>

<file path=xl/calcChain.xml><?xml version="1.0" encoding="utf-8"?>
<calcChain xmlns="http://schemas.openxmlformats.org/spreadsheetml/2006/main">
  <c r="G22" i="1" l="1"/>
  <c r="F6" i="2"/>
  <c r="F8" i="2"/>
  <c r="F8" i="3"/>
  <c r="K22" i="1"/>
  <c r="J6" i="2"/>
  <c r="J6" i="4"/>
  <c r="E9" i="2"/>
  <c r="G9" i="2"/>
  <c r="H9" i="2"/>
  <c r="I9" i="2"/>
  <c r="J8" i="2"/>
  <c r="J16" i="1" l="1"/>
  <c r="J22" i="1"/>
  <c r="I22" i="1"/>
  <c r="H22" i="1"/>
  <c r="G16" i="1"/>
  <c r="F22" i="1"/>
  <c r="E6" i="2"/>
  <c r="I6" i="2"/>
  <c r="H6" i="2"/>
  <c r="G6" i="2"/>
  <c r="K16" i="1"/>
  <c r="K8" i="1"/>
  <c r="K11" i="1"/>
  <c r="I16" i="1"/>
  <c r="H16" i="1"/>
  <c r="G8" i="1"/>
  <c r="F16" i="1"/>
  <c r="F8" i="1"/>
  <c r="F12" i="1"/>
  <c r="H17" i="1" l="1"/>
  <c r="F17" i="1"/>
  <c r="F15" i="4"/>
  <c r="I118" i="3"/>
  <c r="G120" i="3"/>
  <c r="I120" i="3"/>
  <c r="H116" i="3"/>
  <c r="J119" i="3"/>
  <c r="H338" i="2"/>
  <c r="E338" i="2"/>
  <c r="F340" i="2"/>
  <c r="G340" i="2"/>
  <c r="I340" i="2"/>
  <c r="E340" i="2"/>
  <c r="I336" i="2"/>
  <c r="G336" i="2"/>
  <c r="E336" i="2"/>
  <c r="H339" i="2"/>
  <c r="I339" i="2"/>
  <c r="F339" i="2"/>
  <c r="N12" i="1"/>
  <c r="K17" i="1"/>
  <c r="N8" i="1"/>
  <c r="I17" i="1"/>
  <c r="O344" i="2"/>
  <c r="O343" i="2"/>
  <c r="O342" i="2"/>
  <c r="O341" i="2"/>
  <c r="O340" i="2"/>
  <c r="O339" i="2"/>
  <c r="O338" i="2"/>
  <c r="O337" i="2"/>
  <c r="O336" i="2"/>
  <c r="O345" i="2" s="1"/>
  <c r="P19" i="1" s="1"/>
  <c r="N344" i="2"/>
  <c r="N343" i="2"/>
  <c r="N342" i="2"/>
  <c r="N341" i="2"/>
  <c r="N340" i="2"/>
  <c r="N339" i="2"/>
  <c r="N338" i="2"/>
  <c r="N337" i="2"/>
  <c r="N345" i="2" s="1"/>
  <c r="O19" i="1" s="1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H340" i="2"/>
  <c r="L339" i="2"/>
  <c r="K339" i="2"/>
  <c r="J339" i="2"/>
  <c r="G339" i="2"/>
  <c r="L338" i="2"/>
  <c r="K338" i="2"/>
  <c r="J338" i="2"/>
  <c r="I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H336" i="2"/>
  <c r="F336" i="2"/>
  <c r="E344" i="2"/>
  <c r="E343" i="2"/>
  <c r="E342" i="2"/>
  <c r="E341" i="2"/>
  <c r="E339" i="2"/>
  <c r="E337" i="2"/>
  <c r="O334" i="2"/>
  <c r="N334" i="2"/>
  <c r="L334" i="2"/>
  <c r="K334" i="2"/>
  <c r="J334" i="2"/>
  <c r="I334" i="2"/>
  <c r="H334" i="2"/>
  <c r="G334" i="2"/>
  <c r="F334" i="2"/>
  <c r="E334" i="2"/>
  <c r="M334" i="2" s="1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M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M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M279" i="2" s="1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M268" i="2" s="1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M235" i="2" s="1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H120" i="3"/>
  <c r="F120" i="3"/>
  <c r="L119" i="3"/>
  <c r="K119" i="3"/>
  <c r="I119" i="3"/>
  <c r="H119" i="3"/>
  <c r="G119" i="3"/>
  <c r="F119" i="3"/>
  <c r="L118" i="3"/>
  <c r="K118" i="3"/>
  <c r="J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K125" i="3" s="1"/>
  <c r="L20" i="1" s="1"/>
  <c r="J116" i="3"/>
  <c r="I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2" i="3" s="1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80" i="2" s="1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N59" i="4" s="1"/>
  <c r="O21" i="1" s="1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8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F37" i="2"/>
  <c r="M36" i="2"/>
  <c r="M35" i="2"/>
  <c r="M34" i="2"/>
  <c r="M33" i="2"/>
  <c r="M31" i="2"/>
  <c r="M30" i="2"/>
  <c r="M29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59" i="4"/>
  <c r="P21" i="1" s="1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E15" i="4"/>
  <c r="M14" i="4"/>
  <c r="M13" i="4"/>
  <c r="M12" i="4"/>
  <c r="M11" i="4"/>
  <c r="M9" i="4"/>
  <c r="M8" i="4"/>
  <c r="M7" i="4"/>
  <c r="M6" i="4"/>
  <c r="O48" i="3"/>
  <c r="N48" i="3"/>
  <c r="L48" i="3"/>
  <c r="K48" i="3"/>
  <c r="J48" i="3"/>
  <c r="I48" i="3"/>
  <c r="H48" i="3"/>
  <c r="G48" i="3"/>
  <c r="F48" i="3"/>
  <c r="E48" i="3"/>
  <c r="M48" i="3" s="1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7" i="3" s="1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H15" i="3"/>
  <c r="F15" i="3"/>
  <c r="E15" i="3"/>
  <c r="M14" i="3"/>
  <c r="M13" i="3"/>
  <c r="M12" i="3"/>
  <c r="M11" i="3"/>
  <c r="M10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1" i="2" s="1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M70" i="2" s="1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M202" i="2"/>
  <c r="AD7" i="1"/>
  <c r="P17" i="1"/>
  <c r="M17" i="1"/>
  <c r="N13" i="1"/>
  <c r="N11" i="1"/>
  <c r="N9" i="1"/>
  <c r="M37" i="4"/>
  <c r="N22" i="1"/>
  <c r="F54" i="4"/>
  <c r="M10" i="4"/>
  <c r="I15" i="3"/>
  <c r="G15" i="3"/>
  <c r="M9" i="3"/>
  <c r="H37" i="2"/>
  <c r="M32" i="2"/>
  <c r="G17" i="1"/>
  <c r="N10" i="1"/>
  <c r="J17" i="1"/>
  <c r="M343" i="2" l="1"/>
  <c r="M341" i="2"/>
  <c r="M342" i="2"/>
  <c r="K59" i="4"/>
  <c r="L21" i="1" s="1"/>
  <c r="K345" i="2"/>
  <c r="L19" i="1" s="1"/>
  <c r="L23" i="1" s="1"/>
  <c r="L59" i="4"/>
  <c r="M21" i="1" s="1"/>
  <c r="M58" i="4"/>
  <c r="M116" i="3"/>
  <c r="M123" i="3"/>
  <c r="M122" i="3"/>
  <c r="H125" i="3"/>
  <c r="I20" i="1" s="1"/>
  <c r="M337" i="2"/>
  <c r="O23" i="1"/>
  <c r="O24" i="1" s="1"/>
  <c r="L125" i="3"/>
  <c r="M20" i="1" s="1"/>
  <c r="M48" i="2"/>
  <c r="M59" i="2"/>
  <c r="M92" i="2"/>
  <c r="M103" i="2"/>
  <c r="M114" i="2"/>
  <c r="M125" i="2"/>
  <c r="M136" i="2"/>
  <c r="M15" i="2"/>
  <c r="M26" i="3"/>
  <c r="M48" i="4"/>
  <c r="M26" i="2"/>
  <c r="M56" i="4"/>
  <c r="M169" i="2"/>
  <c r="M213" i="2"/>
  <c r="M59" i="3"/>
  <c r="M81" i="3"/>
  <c r="M103" i="3"/>
  <c r="M121" i="3"/>
  <c r="M124" i="3"/>
  <c r="O125" i="3"/>
  <c r="P20" i="1" s="1"/>
  <c r="M323" i="2"/>
  <c r="L345" i="2"/>
  <c r="M19" i="1" s="1"/>
  <c r="G59" i="4"/>
  <c r="H21" i="1" s="1"/>
  <c r="M54" i="4"/>
  <c r="M57" i="4"/>
  <c r="H59" i="4"/>
  <c r="I21" i="1" s="1"/>
  <c r="J59" i="4"/>
  <c r="K21" i="1" s="1"/>
  <c r="M51" i="4"/>
  <c r="M55" i="4"/>
  <c r="J345" i="2"/>
  <c r="K19" i="1" s="1"/>
  <c r="M344" i="2"/>
  <c r="M52" i="4"/>
  <c r="E59" i="4"/>
  <c r="F21" i="1" s="1"/>
  <c r="M53" i="4"/>
  <c r="M15" i="4"/>
  <c r="F59" i="4"/>
  <c r="G21" i="1" s="1"/>
  <c r="M50" i="4"/>
  <c r="I59" i="4"/>
  <c r="J21" i="1" s="1"/>
  <c r="E125" i="3"/>
  <c r="F20" i="1" s="1"/>
  <c r="F125" i="3"/>
  <c r="G20" i="1" s="1"/>
  <c r="M15" i="3"/>
  <c r="M117" i="3"/>
  <c r="J125" i="3"/>
  <c r="K20" i="1" s="1"/>
  <c r="M119" i="3"/>
  <c r="M339" i="2"/>
  <c r="H345" i="2"/>
  <c r="I19" i="1" s="1"/>
  <c r="G345" i="2"/>
  <c r="H19" i="1" s="1"/>
  <c r="M338" i="2"/>
  <c r="N16" i="1"/>
  <c r="M336" i="2"/>
  <c r="E345" i="2"/>
  <c r="F345" i="2"/>
  <c r="G19" i="1" s="1"/>
  <c r="I345" i="2"/>
  <c r="J19" i="1" s="1"/>
  <c r="M340" i="2"/>
  <c r="M120" i="3"/>
  <c r="G125" i="3"/>
  <c r="H20" i="1" s="1"/>
  <c r="I125" i="3"/>
  <c r="J20" i="1" s="1"/>
  <c r="M118" i="3"/>
  <c r="P23" i="1"/>
  <c r="P24" i="1" s="1"/>
  <c r="M28" i="2"/>
  <c r="E37" i="2"/>
  <c r="G37" i="2"/>
  <c r="M23" i="1" l="1"/>
  <c r="M24" i="1" s="1"/>
  <c r="I23" i="1"/>
  <c r="I24" i="1" s="1"/>
  <c r="K23" i="1"/>
  <c r="M59" i="4"/>
  <c r="N21" i="1"/>
  <c r="G23" i="1"/>
  <c r="G24" i="1" s="1"/>
  <c r="H23" i="1"/>
  <c r="H24" i="1" s="1"/>
  <c r="M125" i="3"/>
  <c r="M345" i="2"/>
  <c r="F19" i="1"/>
  <c r="M37" i="2"/>
  <c r="J23" i="1"/>
  <c r="J24" i="1" s="1"/>
  <c r="N20" i="1"/>
  <c r="K24" i="1" l="1"/>
  <c r="N19" i="1"/>
  <c r="F23" i="1"/>
  <c r="N14" i="1" l="1"/>
  <c r="L17" i="1"/>
  <c r="N23" i="1"/>
  <c r="F24" i="1"/>
  <c r="N17" i="1" l="1"/>
  <c r="N24" i="1" s="1"/>
  <c r="L24" i="1"/>
</calcChain>
</file>

<file path=xl/sharedStrings.xml><?xml version="1.0" encoding="utf-8"?>
<sst xmlns="http://schemas.openxmlformats.org/spreadsheetml/2006/main" count="1777" uniqueCount="503">
  <si>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</si>
  <si>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</si>
  <si>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</si>
  <si>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</si>
  <si>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</si>
  <si>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</si>
  <si>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</si>
  <si>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</si>
  <si>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</si>
  <si>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</si>
  <si>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</si>
  <si>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</si>
  <si>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</si>
  <si>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</si>
  <si>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</si>
  <si>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</si>
  <si>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</si>
  <si>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</si>
  <si>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</si>
  <si>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</si>
  <si>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</si>
  <si>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</si>
  <si>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</si>
  <si>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</si>
  <si>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</si>
  <si>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</si>
  <si>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</si>
  <si>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</si>
  <si>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</si>
  <si>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</si>
  <si>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</si>
  <si>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</si>
  <si>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</si>
  <si>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</si>
  <si>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</si>
  <si>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</si>
  <si>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</si>
  <si>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</si>
  <si>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</si>
  <si>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</si>
  <si>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</si>
  <si>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</si>
  <si>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</si>
  <si>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</si>
  <si>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</si>
  <si>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</si>
  <si>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</si>
  <si>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</si>
  <si>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</si>
  <si>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</si>
  <si>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</si>
  <si>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</si>
  <si>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</si>
  <si>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</si>
  <si>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</si>
  <si>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</si>
  <si>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</si>
  <si>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</si>
  <si>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</si>
  <si>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</si>
  <si>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</si>
  <si>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</si>
  <si>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</si>
  <si>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</si>
  <si>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</si>
  <si>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</si>
  <si>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</si>
  <si>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</si>
  <si>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</si>
  <si>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</si>
  <si>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</si>
  <si>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</si>
  <si>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</si>
  <si>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</si>
  <si>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</si>
  <si>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</si>
  <si>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</si>
  <si>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</si>
  <si>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</si>
  <si>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</si>
  <si>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</si>
  <si>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</si>
  <si>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</si>
  <si>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</si>
  <si>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</si>
  <si>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</si>
  <si>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</si>
  <si>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</si>
  <si>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</si>
  <si>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</si>
  <si>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</si>
  <si>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</si>
  <si>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</si>
  <si>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</si>
  <si>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</si>
  <si>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</si>
  <si>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</si>
  <si>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</si>
  <si>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</si>
  <si>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</si>
  <si>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</si>
  <si>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</si>
  <si>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</si>
  <si>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</si>
  <si>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</si>
  <si>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</si>
  <si>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</si>
  <si>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</si>
  <si>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</si>
  <si>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</si>
  <si>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</si>
  <si>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</si>
  <si>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</si>
  <si>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</si>
  <si>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</si>
  <si>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</si>
  <si>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</si>
  <si>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</si>
  <si>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</si>
  <si>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</si>
  <si>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</si>
  <si>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</si>
  <si>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</si>
  <si>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</si>
  <si>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</si>
  <si>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</si>
  <si>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</si>
  <si>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</si>
  <si>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</si>
  <si>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</si>
  <si>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</si>
  <si>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</si>
  <si>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</si>
  <si>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</si>
  <si>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</si>
  <si>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</si>
  <si>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</si>
  <si>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</si>
  <si>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</si>
  <si>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</si>
  <si>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</si>
  <si>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</si>
  <si>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</si>
  <si>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</si>
  <si>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</si>
  <si>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</si>
  <si>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</si>
  <si>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</si>
  <si>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</si>
  <si>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</si>
  <si>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</si>
  <si>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</si>
  <si>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</si>
  <si>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</si>
  <si>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</si>
  <si>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</si>
  <si>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</si>
  <si>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</si>
  <si>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</si>
  <si>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</si>
  <si>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</si>
  <si>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</si>
  <si>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</si>
  <si>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</si>
  <si>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</si>
  <si>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</si>
  <si>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</si>
  <si>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</si>
  <si>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</si>
  <si>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</si>
  <si>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</si>
  <si>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</si>
  <si>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</si>
  <si>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</si>
  <si>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</si>
  <si>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</si>
  <si>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</si>
  <si>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</si>
  <si>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</si>
  <si>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</si>
  <si>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</si>
  <si>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</si>
  <si>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</si>
  <si>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</si>
  <si>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</si>
  <si>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</si>
  <si>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</si>
  <si>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</si>
  <si>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</si>
  <si>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</si>
  <si>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</si>
  <si>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</si>
  <si>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</si>
  <si>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</si>
  <si>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</si>
  <si>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</si>
  <si>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</si>
  <si>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</si>
  <si>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</si>
  <si>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</si>
  <si>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</si>
  <si>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</si>
  <si>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</si>
  <si>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</si>
  <si>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</si>
  <si>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</si>
  <si>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</si>
  <si>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</si>
  <si>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</si>
  <si>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</si>
  <si>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</si>
  <si>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</si>
  <si>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</si>
  <si>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</si>
  <si>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</si>
  <si>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</si>
  <si>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</si>
  <si>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</si>
  <si>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</si>
  <si>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</si>
  <si>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</si>
  <si>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</si>
  <si>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</si>
  <si>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</si>
  <si>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</si>
  <si>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</si>
  <si>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</si>
  <si>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</si>
  <si>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</si>
  <si>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</si>
  <si>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</si>
  <si>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</si>
  <si>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</si>
  <si>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</si>
  <si>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</si>
  <si>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</si>
  <si>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</si>
  <si>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</si>
  <si>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</si>
  <si>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</si>
  <si>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</si>
  <si>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</si>
  <si>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</si>
  <si>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</si>
  <si>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</si>
  <si>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</si>
  <si>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</si>
  <si>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</si>
  <si>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</si>
  <si>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</si>
  <si>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</si>
  <si>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</si>
  <si>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</si>
  <si>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</si>
  <si>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</si>
  <si>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</si>
  <si>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</si>
  <si>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</si>
  <si>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</si>
  <si>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</si>
  <si>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</si>
  <si>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</si>
  <si>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</si>
  <si>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</si>
  <si>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</si>
  <si>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</si>
  <si>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</si>
  <si>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</si>
  <si>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</si>
  <si>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</si>
  <si>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</si>
  <si>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</si>
  <si>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</si>
  <si>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</si>
  <si>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</si>
  <si>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</si>
  <si>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</si>
  <si>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</si>
  <si>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</si>
  <si>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</si>
  <si>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</si>
  <si>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</si>
  <si>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</si>
  <si>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</si>
  <si>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</si>
  <si>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</si>
  <si>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</si>
  <si>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</si>
  <si>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</si>
  <si>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</si>
  <si>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</si>
  <si>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</si>
  <si>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</si>
  <si>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</si>
  <si>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</si>
  <si>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</si>
  <si>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</si>
  <si>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</si>
  <si>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</si>
  <si>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</si>
  <si>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</si>
  <si>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</si>
  <si>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</si>
  <si>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</si>
  <si>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</si>
  <si>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</si>
  <si>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</si>
  <si>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</si>
  <si>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</si>
  <si>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</si>
  <si>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</si>
  <si>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</si>
  <si>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</si>
  <si>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</si>
  <si>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</si>
  <si>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</si>
  <si>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</si>
  <si>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</si>
  <si>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</si>
  <si>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</si>
  <si>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</si>
  <si>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</si>
  <si>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</si>
  <si>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</si>
  <si>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</si>
  <si>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</si>
  <si>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</si>
  <si>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</si>
  <si>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</si>
  <si>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</si>
  <si>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</si>
  <si>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</si>
  <si>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</si>
  <si>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</si>
  <si>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</si>
  <si>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</si>
  <si>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</si>
  <si>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</si>
  <si>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</si>
  <si>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</si>
  <si>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</si>
  <si>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</si>
  <si>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</si>
  <si>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</si>
  <si>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</si>
  <si>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</si>
  <si>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</si>
  <si>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</si>
  <si>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</si>
  <si>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</si>
  <si>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</si>
  <si>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</si>
  <si>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</si>
  <si>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</si>
  <si>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</si>
  <si>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</si>
  <si>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</si>
  <si>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</si>
  <si>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</si>
  <si>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</si>
  <si>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</si>
  <si>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</si>
  <si>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</si>
  <si>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</si>
  <si>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</si>
  <si>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</si>
  <si>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</si>
  <si>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</si>
  <si>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</si>
  <si>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</si>
  <si>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</si>
  <si>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</si>
  <si>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</si>
  <si>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</si>
  <si>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</si>
  <si>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</si>
  <si>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</si>
  <si>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</si>
  <si>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</si>
  <si>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</si>
  <si>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</si>
  <si>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</si>
  <si>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</si>
  <si>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</si>
  <si>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</si>
  <si>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</si>
  <si>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</si>
  <si>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</si>
  <si>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</si>
  <si>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</si>
  <si>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</si>
  <si>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</si>
  <si>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</si>
  <si>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</si>
  <si>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</si>
  <si>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</si>
  <si>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</si>
  <si>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</si>
  <si>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</si>
  <si>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</si>
  <si>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</si>
  <si>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</si>
  <si>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</si>
  <si>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</si>
  <si>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</si>
  <si>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</si>
  <si>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</si>
  <si>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</si>
  <si>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</si>
  <si>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</si>
  <si>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</si>
  <si>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</si>
  <si>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</si>
  <si>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</si>
  <si>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</si>
  <si>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</si>
  <si>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</si>
  <si>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</si>
  <si>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</si>
  <si>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</si>
  <si>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</si>
  <si>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</si>
  <si>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</si>
  <si>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</si>
  <si>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</si>
  <si>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</si>
  <si>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</si>
  <si>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</si>
  <si>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</si>
  <si>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</si>
  <si>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</si>
  <si>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</si>
  <si>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</si>
  <si>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</si>
  <si>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</si>
  <si>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</si>
  <si>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</si>
  <si>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</si>
  <si>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</si>
  <si>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</si>
  <si>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</si>
  <si>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</si>
  <si>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</si>
  <si>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</si>
  <si>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</si>
  <si>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</si>
  <si>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</si>
  <si>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</si>
  <si>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</si>
  <si>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</si>
  <si>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</si>
  <si>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</si>
  <si>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</si>
  <si>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</si>
  <si>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</si>
  <si>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</si>
  <si>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</si>
  <si>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</si>
  <si>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</si>
  <si>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</si>
  <si>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</si>
  <si>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</si>
  <si>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</si>
  <si>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</si>
  <si>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</si>
  <si>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</si>
  <si>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</si>
  <si>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</si>
  <si>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</si>
  <si>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</si>
  <si>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</si>
  <si>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</si>
  <si>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</si>
  <si>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</si>
  <si>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</si>
  <si>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</si>
  <si>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</si>
  <si>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</si>
  <si>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</si>
  <si>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</si>
  <si>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</si>
  <si>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</si>
  <si>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</si>
  <si>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</si>
  <si>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</si>
  <si>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</si>
  <si>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</si>
  <si>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</si>
  <si>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</si>
  <si>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</si>
  <si>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</si>
  <si>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</si>
  <si>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</si>
  <si>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</si>
  <si>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</si>
  <si>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EC151</t>
  </si>
  <si>
    <t>EC152</t>
  </si>
  <si>
    <t>FS171</t>
  </si>
  <si>
    <t>FS172</t>
  </si>
  <si>
    <t>FS173</t>
  </si>
  <si>
    <t>GT461</t>
  </si>
  <si>
    <t>GT462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</si>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</sst>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97"/>
  <sheetViews>
    <sheetView tabSelected="1" zoomScale="75" zoomScaleNormal="75" workbookViewId="0">
      <selection activeCell="G23" sqref="G2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0" width="9.140625" hidden="1" customWidth="1"/>
    <col min="31" max="31" width="9.140625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2015</v>
      </c>
      <c r="B7" s="7" t="s">
        <v>502</v>
      </c>
      <c r="C7" s="7" t="s">
        <v>141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MP315_AD_2015_M08</v>
      </c>
    </row>
    <row r="8" spans="1:30" ht="12.95" customHeight="1" x14ac:dyDescent="0.2">
      <c r="D8" s="5" t="s">
        <v>20</v>
      </c>
      <c r="E8" s="5" t="s">
        <v>306</v>
      </c>
      <c r="F8" s="11">
        <f>59658+2130908</f>
        <v>2190566</v>
      </c>
      <c r="G8" s="11">
        <f>3941+2084819</f>
        <v>2088760</v>
      </c>
      <c r="H8" s="11">
        <v>2116987</v>
      </c>
      <c r="I8" s="11">
        <v>2071236</v>
      </c>
      <c r="J8" s="11">
        <v>2102977</v>
      </c>
      <c r="K8" s="11">
        <f>373898+125759884+104000</f>
        <v>126237782</v>
      </c>
      <c r="L8" s="11">
        <v>0</v>
      </c>
      <c r="M8" s="11">
        <v>0</v>
      </c>
      <c r="N8" s="10">
        <f>SUM(F8:M8)</f>
        <v>136808308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217606</v>
      </c>
      <c r="L9" s="11">
        <v>0</v>
      </c>
      <c r="M9" s="11">
        <v>0</v>
      </c>
      <c r="N9" s="10">
        <f t="shared" ref="N9:N21" si="0">SUM(F9:M9)</f>
        <v>217606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81917029</v>
      </c>
      <c r="G10" s="11">
        <v>1112419</v>
      </c>
      <c r="H10" s="11">
        <v>1111925</v>
      </c>
      <c r="I10" s="11">
        <v>1111425</v>
      </c>
      <c r="J10" s="11">
        <v>1443731</v>
      </c>
      <c r="K10" s="11">
        <v>45340466</v>
      </c>
      <c r="L10" s="11">
        <v>0</v>
      </c>
      <c r="M10" s="11">
        <v>0</v>
      </c>
      <c r="N10" s="10">
        <f t="shared" si="0"/>
        <v>132036995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137416</v>
      </c>
      <c r="G11" s="11">
        <v>121450</v>
      </c>
      <c r="H11" s="11">
        <v>120991</v>
      </c>
      <c r="I11" s="11">
        <v>120446</v>
      </c>
      <c r="J11" s="11">
        <v>119881</v>
      </c>
      <c r="K11" s="11">
        <f>5656+4872527</f>
        <v>4878183</v>
      </c>
      <c r="L11" s="11">
        <v>0</v>
      </c>
      <c r="M11" s="11">
        <v>0</v>
      </c>
      <c r="N11" s="10">
        <f t="shared" si="0"/>
        <v>5498367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f>1044564</f>
        <v>1044564</v>
      </c>
      <c r="G12" s="11">
        <v>1021582</v>
      </c>
      <c r="H12" s="11">
        <v>1016526</v>
      </c>
      <c r="I12" s="11">
        <v>1015532</v>
      </c>
      <c r="J12" s="11">
        <v>1016326</v>
      </c>
      <c r="K12" s="11">
        <v>38556698</v>
      </c>
      <c r="L12" s="11">
        <v>0</v>
      </c>
      <c r="M12" s="11">
        <v>0</v>
      </c>
      <c r="N12" s="10">
        <f t="shared" si="0"/>
        <v>43671228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>
        <f t="shared" si="0"/>
        <v>0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2116304</v>
      </c>
      <c r="G14" s="11">
        <v>2081561</v>
      </c>
      <c r="H14" s="11">
        <v>2043518</v>
      </c>
      <c r="I14" s="11">
        <v>2008347</v>
      </c>
      <c r="J14" s="11">
        <v>1974147</v>
      </c>
      <c r="K14" s="11">
        <v>75026356</v>
      </c>
      <c r="L14" s="11">
        <v>0</v>
      </c>
      <c r="M14" s="11">
        <v>0</v>
      </c>
      <c r="N14" s="10">
        <f>SUM(F14:M14)</f>
        <v>85250233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f>471351-16562-1456</f>
        <v>453333</v>
      </c>
      <c r="G16" s="11">
        <f>452469-5533</f>
        <v>446936</v>
      </c>
      <c r="H16" s="11">
        <f>455166-4119</f>
        <v>451047</v>
      </c>
      <c r="I16" s="11">
        <f>448885-9474</f>
        <v>439411</v>
      </c>
      <c r="J16" s="11">
        <f>453331-3310</f>
        <v>450021</v>
      </c>
      <c r="K16" s="11">
        <f>23500631-687957+2804510</f>
        <v>25617184</v>
      </c>
      <c r="L16" s="11">
        <v>0</v>
      </c>
      <c r="M16" s="11">
        <v>0</v>
      </c>
      <c r="N16" s="10">
        <f t="shared" si="0"/>
        <v>27857932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87859212</v>
      </c>
      <c r="G17" s="10">
        <f t="shared" si="1"/>
        <v>6872708</v>
      </c>
      <c r="H17" s="10">
        <f t="shared" si="1"/>
        <v>6860994</v>
      </c>
      <c r="I17" s="10">
        <f t="shared" si="1"/>
        <v>6766397</v>
      </c>
      <c r="J17" s="10">
        <f t="shared" si="1"/>
        <v>7107083</v>
      </c>
      <c r="K17" s="10">
        <f t="shared" si="1"/>
        <v>315874275</v>
      </c>
      <c r="L17" s="10">
        <f t="shared" si="1"/>
        <v>0</v>
      </c>
      <c r="M17" s="10">
        <f t="shared" si="1"/>
        <v>0</v>
      </c>
      <c r="N17" s="10">
        <f t="shared" si="0"/>
        <v>431340669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48351</v>
      </c>
      <c r="G19" s="47">
        <f>+ADG!F345</f>
        <v>38507</v>
      </c>
      <c r="H19" s="47">
        <f>+ADG!G345</f>
        <v>32976</v>
      </c>
      <c r="I19" s="47">
        <f>+ADG!H345</f>
        <v>32976</v>
      </c>
      <c r="J19" s="47">
        <f>+ADG!I345</f>
        <v>45408</v>
      </c>
      <c r="K19" s="47">
        <f>+ADG!J345</f>
        <v>1418253</v>
      </c>
      <c r="L19" s="47">
        <f>+ADG!K345</f>
        <v>0</v>
      </c>
      <c r="M19" s="47">
        <f>+ADG!L345</f>
        <v>0</v>
      </c>
      <c r="N19" s="10">
        <f t="shared" si="0"/>
        <v>1616471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300990</v>
      </c>
      <c r="G20" s="47">
        <f>+ADC!F125</f>
        <v>248119</v>
      </c>
      <c r="H20" s="47">
        <f>+ADC!G125</f>
        <v>246517</v>
      </c>
      <c r="I20" s="47">
        <f>+ADC!H125</f>
        <v>246517</v>
      </c>
      <c r="J20" s="47">
        <f>+ADC!I125</f>
        <v>246831</v>
      </c>
      <c r="K20" s="47">
        <f>+ADC!J125</f>
        <v>8726309</v>
      </c>
      <c r="L20" s="47">
        <f>+ADC!K125</f>
        <v>0</v>
      </c>
      <c r="M20" s="47">
        <f>+ADC!L125</f>
        <v>0</v>
      </c>
      <c r="N20" s="10">
        <f t="shared" si="0"/>
        <v>10015283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2086961</v>
      </c>
      <c r="G21" s="47">
        <f>+ADH!F59</f>
        <v>2031677</v>
      </c>
      <c r="H21" s="47">
        <f>+ADH!G59</f>
        <v>2062115</v>
      </c>
      <c r="I21" s="47">
        <f>+ADH!H59</f>
        <v>2015934</v>
      </c>
      <c r="J21" s="47">
        <f>+ADH!I59</f>
        <v>2033652</v>
      </c>
      <c r="K21" s="47">
        <f>+ADH!J59</f>
        <v>111620927</v>
      </c>
      <c r="L21" s="47">
        <f>+ADH!K59</f>
        <v>0</v>
      </c>
      <c r="M21" s="47">
        <f>+ADH!L59</f>
        <v>0</v>
      </c>
      <c r="N21" s="10">
        <f t="shared" si="0"/>
        <v>121851266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f>294+4065+1085+910354+20448+2116304-16563+471351+977409+29086+106693+80803843-1459</f>
        <v>85422910</v>
      </c>
      <c r="G22" s="11">
        <f>296+4064+1085+888022+20022+2081562-5533+452469+976642+29086+106690</f>
        <v>4554405</v>
      </c>
      <c r="H22" s="11">
        <f>296+4064+1085+887348+20102+2043518-4119+455166+976159+29086+106681</f>
        <v>4519386</v>
      </c>
      <c r="I22" s="11">
        <f>296+3948+1050+886631+19860+2008347-9474+448885+975660+29086+106681</f>
        <v>4470970</v>
      </c>
      <c r="J22" s="11">
        <f>296+3810+1050+888713+19424+1974147-3309+453331+1244322+37697+161711</f>
        <v>4781192</v>
      </c>
      <c r="K22" s="11">
        <f>5094+12262+221960+368480+5494+27256+31125356+305969+71970992+27383-714357-31728+23500631+29673247+744790+4092018+3055363+30746+5419+3466785+162+6977202+217607+94549+16017596+104000+2804510</f>
        <v>194108786</v>
      </c>
      <c r="L22" s="11">
        <v>0</v>
      </c>
      <c r="M22" s="11">
        <v>0</v>
      </c>
      <c r="N22" s="10">
        <f>SUM(F22:M22)</f>
        <v>297857649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87859212</v>
      </c>
      <c r="G23" s="10">
        <f t="shared" ref="G23:M23" si="2">SUM(G19:G22)</f>
        <v>6872708</v>
      </c>
      <c r="H23" s="10">
        <f t="shared" si="2"/>
        <v>6860994</v>
      </c>
      <c r="I23" s="10">
        <f t="shared" si="2"/>
        <v>6766397</v>
      </c>
      <c r="J23" s="10">
        <f t="shared" si="2"/>
        <v>7107083</v>
      </c>
      <c r="K23" s="10">
        <f t="shared" si="2"/>
        <v>315874275</v>
      </c>
      <c r="L23" s="10">
        <f t="shared" si="2"/>
        <v>0</v>
      </c>
      <c r="M23" s="10">
        <f t="shared" si="2"/>
        <v>0</v>
      </c>
      <c r="N23" s="10">
        <f>SUM(F23:M23)</f>
        <v>431340669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495</v>
      </c>
    </row>
    <row r="84" spans="29:29" x14ac:dyDescent="0.2">
      <c r="AC84" s="13" t="s">
        <v>496</v>
      </c>
    </row>
    <row r="85" spans="29:29" x14ac:dyDescent="0.2">
      <c r="AC85" s="13" t="s">
        <v>105</v>
      </c>
    </row>
    <row r="86" spans="29:29" x14ac:dyDescent="0.2">
      <c r="AC86" s="13" t="s">
        <v>106</v>
      </c>
    </row>
    <row r="87" spans="29:29" x14ac:dyDescent="0.2">
      <c r="AC87" s="13" t="s">
        <v>107</v>
      </c>
    </row>
    <row r="88" spans="29:29" x14ac:dyDescent="0.2">
      <c r="AC88" s="13" t="s">
        <v>108</v>
      </c>
    </row>
    <row r="89" spans="29:29" x14ac:dyDescent="0.2">
      <c r="AC89" s="13" t="s">
        <v>109</v>
      </c>
    </row>
    <row r="90" spans="29:29" x14ac:dyDescent="0.2">
      <c r="AC90" s="13" t="s">
        <v>220</v>
      </c>
    </row>
    <row r="91" spans="29:29" x14ac:dyDescent="0.2">
      <c r="AC91" s="13" t="s">
        <v>221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497</v>
      </c>
    </row>
    <row r="96" spans="29:29" x14ac:dyDescent="0.2">
      <c r="AC96" s="13" t="s">
        <v>498</v>
      </c>
    </row>
    <row r="97" spans="29:29" x14ac:dyDescent="0.2">
      <c r="AC97" s="13" t="s">
        <v>499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500</v>
      </c>
    </row>
    <row r="119" spans="29:29" x14ac:dyDescent="0.2">
      <c r="AC119" s="13" t="s">
        <v>501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zoomScale="75" workbookViewId="0">
      <selection activeCell="F11" sqref="F11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2015</v>
      </c>
      <c r="B3" s="45" t="str">
        <f>+AD!B7</f>
        <v>M08 Feb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f>10137+20319</f>
        <v>30456</v>
      </c>
      <c r="F6" s="11">
        <f>4762+19684</f>
        <v>24446</v>
      </c>
      <c r="G6" s="11">
        <f>6032+19684</f>
        <v>25716</v>
      </c>
      <c r="H6" s="11">
        <f>6032+19684</f>
        <v>25716</v>
      </c>
      <c r="I6" s="11">
        <f>9422+28939</f>
        <v>38361</v>
      </c>
      <c r="J6" s="11">
        <f>196777+1061573</f>
        <v>1258350</v>
      </c>
      <c r="K6" s="11">
        <v>0</v>
      </c>
      <c r="L6" s="11">
        <v>0</v>
      </c>
      <c r="M6" s="10">
        <f>SUM(E6:L6)</f>
        <v>1403045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6225</v>
      </c>
      <c r="F8" s="11">
        <f>2552</f>
        <v>2552</v>
      </c>
      <c r="G8" s="11">
        <v>0</v>
      </c>
      <c r="H8" s="11">
        <v>0</v>
      </c>
      <c r="I8" s="11">
        <v>0</v>
      </c>
      <c r="J8" s="11">
        <f>2800+9394</f>
        <v>12194</v>
      </c>
      <c r="K8" s="11">
        <v>0</v>
      </c>
      <c r="L8" s="11">
        <v>0</v>
      </c>
      <c r="M8" s="10">
        <f t="shared" si="0"/>
        <v>20971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f>594</f>
        <v>594</v>
      </c>
      <c r="F9" s="11">
        <v>444</v>
      </c>
      <c r="G9" s="11">
        <f>444</f>
        <v>444</v>
      </c>
      <c r="H9" s="11">
        <f>444</f>
        <v>444</v>
      </c>
      <c r="I9" s="11">
        <f>444</f>
        <v>444</v>
      </c>
      <c r="J9" s="11">
        <v>41819</v>
      </c>
      <c r="K9" s="11">
        <v>0</v>
      </c>
      <c r="L9" s="11">
        <v>0</v>
      </c>
      <c r="M9" s="10">
        <f t="shared" si="0"/>
        <v>44189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11076</v>
      </c>
      <c r="F10" s="11">
        <v>11065</v>
      </c>
      <c r="G10" s="11">
        <v>6816</v>
      </c>
      <c r="H10" s="11">
        <v>6816</v>
      </c>
      <c r="I10" s="11">
        <v>6603</v>
      </c>
      <c r="J10" s="11">
        <v>105890</v>
      </c>
      <c r="K10" s="11">
        <v>0</v>
      </c>
      <c r="L10" s="11">
        <v>0</v>
      </c>
      <c r="M10" s="10">
        <f t="shared" si="0"/>
        <v>148266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48351</v>
      </c>
      <c r="F15" s="10">
        <f t="shared" si="1"/>
        <v>38507</v>
      </c>
      <c r="G15" s="10">
        <f t="shared" si="1"/>
        <v>32976</v>
      </c>
      <c r="H15" s="10">
        <f t="shared" si="1"/>
        <v>32976</v>
      </c>
      <c r="I15" s="10">
        <f t="shared" si="1"/>
        <v>45408</v>
      </c>
      <c r="J15" s="10">
        <f t="shared" si="1"/>
        <v>1418253</v>
      </c>
      <c r="K15" s="10">
        <f t="shared" si="1"/>
        <v>0</v>
      </c>
      <c r="L15" s="10">
        <f t="shared" si="1"/>
        <v>0</v>
      </c>
      <c r="M15" s="10">
        <f t="shared" si="0"/>
        <v>1616471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????</v>
      </c>
      <c r="B27" s="44"/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/>
      </c>
      <c r="C28" s="33" t="s">
        <v>20</v>
      </c>
      <c r="D28" s="33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/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/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/>
      </c>
      <c r="C31" s="33" t="s">
        <v>23</v>
      </c>
      <c r="D31" s="33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/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/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/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/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/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/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????</v>
      </c>
      <c r="B38" s="44"/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/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/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/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/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/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/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/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/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/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/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????</v>
      </c>
      <c r="B49" s="44"/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/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/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/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/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/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/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/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/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/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/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????</v>
      </c>
      <c r="B60" s="44"/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/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/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/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/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/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/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/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/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/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/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????</v>
      </c>
      <c r="B71" s="44"/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/>
      </c>
      <c r="C72" s="33" t="s">
        <v>20</v>
      </c>
      <c r="D72" s="33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/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/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/>
      </c>
      <c r="C75" s="33" t="s">
        <v>23</v>
      </c>
      <c r="D75" s="33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/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/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/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/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/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/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????</v>
      </c>
      <c r="B82" s="44"/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/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/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/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/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/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/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/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/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/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/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????</v>
      </c>
      <c r="B93" s="44"/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/>
      </c>
      <c r="C94" s="33" t="s">
        <v>20</v>
      </c>
      <c r="D94" s="33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/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/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/>
      </c>
      <c r="C97" s="33" t="s">
        <v>23</v>
      </c>
      <c r="D97" s="33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/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/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/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/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/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/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????</v>
      </c>
      <c r="B104" s="44"/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/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/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/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/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/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/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/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/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/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/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????</v>
      </c>
      <c r="B115" s="44"/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/>
      </c>
      <c r="C116" s="33" t="s">
        <v>20</v>
      </c>
      <c r="D116" s="33" t="s">
        <v>306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/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/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/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/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/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/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/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/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/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30456</v>
      </c>
      <c r="F336" s="26">
        <f t="shared" ref="F336:L336" si="60">+F6+F17+F28+F39+F50+F61+F72+F83+F94+F105+F116+F127+F138+F149+F160+F171+F182+F193+F204+F215+F226+F237+F248+F259+F270+F281+F292+F303+F314+F325</f>
        <v>24446</v>
      </c>
      <c r="G336" s="26">
        <f t="shared" si="60"/>
        <v>25716</v>
      </c>
      <c r="H336" s="26">
        <f t="shared" si="60"/>
        <v>25716</v>
      </c>
      <c r="I336" s="26">
        <f t="shared" si="60"/>
        <v>38361</v>
      </c>
      <c r="J336" s="26">
        <f t="shared" si="60"/>
        <v>1258350</v>
      </c>
      <c r="K336" s="26">
        <f t="shared" si="60"/>
        <v>0</v>
      </c>
      <c r="L336" s="26">
        <f t="shared" si="60"/>
        <v>0</v>
      </c>
      <c r="M336" s="37">
        <f>SUM(E336:L336)</f>
        <v>1403045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6225</v>
      </c>
      <c r="F338" s="26">
        <f t="shared" si="62"/>
        <v>2552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12194</v>
      </c>
      <c r="K338" s="26">
        <f t="shared" si="62"/>
        <v>0</v>
      </c>
      <c r="L338" s="26">
        <f t="shared" si="62"/>
        <v>0</v>
      </c>
      <c r="M338" s="37">
        <f t="shared" si="63"/>
        <v>20971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594</v>
      </c>
      <c r="F339" s="26">
        <f t="shared" si="62"/>
        <v>444</v>
      </c>
      <c r="G339" s="26">
        <f t="shared" si="62"/>
        <v>444</v>
      </c>
      <c r="H339" s="26">
        <f t="shared" si="62"/>
        <v>444</v>
      </c>
      <c r="I339" s="26">
        <f t="shared" si="62"/>
        <v>444</v>
      </c>
      <c r="J339" s="26">
        <f t="shared" si="62"/>
        <v>41819</v>
      </c>
      <c r="K339" s="26">
        <f t="shared" si="62"/>
        <v>0</v>
      </c>
      <c r="L339" s="26">
        <f t="shared" si="62"/>
        <v>0</v>
      </c>
      <c r="M339" s="37">
        <f t="shared" si="63"/>
        <v>44189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11076</v>
      </c>
      <c r="F340" s="26">
        <f t="shared" si="62"/>
        <v>11065</v>
      </c>
      <c r="G340" s="26">
        <f t="shared" si="62"/>
        <v>6816</v>
      </c>
      <c r="H340" s="26">
        <f t="shared" si="62"/>
        <v>6816</v>
      </c>
      <c r="I340" s="26">
        <f t="shared" si="62"/>
        <v>6603</v>
      </c>
      <c r="J340" s="26">
        <f t="shared" si="62"/>
        <v>105890</v>
      </c>
      <c r="K340" s="26">
        <f t="shared" si="62"/>
        <v>0</v>
      </c>
      <c r="L340" s="26">
        <f t="shared" si="62"/>
        <v>0</v>
      </c>
      <c r="M340" s="37">
        <f t="shared" si="63"/>
        <v>148266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48351</v>
      </c>
      <c r="F345" s="19">
        <f t="shared" ref="F345:L345" si="64">SUM(F336:F344)</f>
        <v>38507</v>
      </c>
      <c r="G345" s="19">
        <f t="shared" si="64"/>
        <v>32976</v>
      </c>
      <c r="H345" s="19">
        <f t="shared" si="64"/>
        <v>32976</v>
      </c>
      <c r="I345" s="19">
        <f t="shared" si="64"/>
        <v>45408</v>
      </c>
      <c r="J345" s="19">
        <f t="shared" si="64"/>
        <v>1418253</v>
      </c>
      <c r="K345" s="19">
        <f t="shared" si="64"/>
        <v>0</v>
      </c>
      <c r="L345" s="19">
        <f t="shared" si="64"/>
        <v>0</v>
      </c>
      <c r="M345" s="19">
        <f t="shared" si="63"/>
        <v>1616471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F11" sqref="F11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2015</v>
      </c>
      <c r="B3" s="45" t="str">
        <f>+AD!B7</f>
        <v>M08 Feb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145066</v>
      </c>
      <c r="F6" s="11">
        <v>144453</v>
      </c>
      <c r="G6" s="11">
        <v>144453</v>
      </c>
      <c r="H6" s="11">
        <v>144453</v>
      </c>
      <c r="I6" s="11">
        <v>145406</v>
      </c>
      <c r="J6" s="11">
        <v>6418925</v>
      </c>
      <c r="K6" s="11">
        <v>0</v>
      </c>
      <c r="L6" s="11">
        <v>0</v>
      </c>
      <c r="M6" s="10">
        <f>SUM(E6:L6)</f>
        <v>7142756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53434</v>
      </c>
      <c r="F8" s="11">
        <f>1389</f>
        <v>1389</v>
      </c>
      <c r="G8" s="11">
        <v>0</v>
      </c>
      <c r="H8" s="11">
        <v>0</v>
      </c>
      <c r="I8" s="11">
        <v>0</v>
      </c>
      <c r="J8" s="11">
        <v>96302</v>
      </c>
      <c r="K8" s="11">
        <v>0</v>
      </c>
      <c r="L8" s="11">
        <v>0</v>
      </c>
      <c r="M8" s="10">
        <f t="shared" si="0"/>
        <v>151125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889</v>
      </c>
      <c r="F9" s="11">
        <v>889</v>
      </c>
      <c r="G9" s="11">
        <v>889</v>
      </c>
      <c r="H9" s="11">
        <v>889</v>
      </c>
      <c r="I9" s="11">
        <v>889</v>
      </c>
      <c r="J9" s="11">
        <v>50925</v>
      </c>
      <c r="K9" s="11">
        <v>0</v>
      </c>
      <c r="L9" s="11">
        <v>0</v>
      </c>
      <c r="M9" s="10">
        <f t="shared" si="0"/>
        <v>55370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101601</v>
      </c>
      <c r="F10" s="11">
        <v>101388</v>
      </c>
      <c r="G10" s="11">
        <v>101175</v>
      </c>
      <c r="H10" s="11">
        <v>101175</v>
      </c>
      <c r="I10" s="11">
        <v>100536</v>
      </c>
      <c r="J10" s="11">
        <v>2160157</v>
      </c>
      <c r="K10" s="11">
        <v>0</v>
      </c>
      <c r="L10" s="11">
        <v>0</v>
      </c>
      <c r="M10" s="10">
        <f t="shared" si="0"/>
        <v>2666032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300990</v>
      </c>
      <c r="F15" s="10">
        <f t="shared" si="1"/>
        <v>248119</v>
      </c>
      <c r="G15" s="10">
        <f t="shared" si="1"/>
        <v>246517</v>
      </c>
      <c r="H15" s="10">
        <f t="shared" si="1"/>
        <v>246517</v>
      </c>
      <c r="I15" s="10">
        <f t="shared" si="1"/>
        <v>246831</v>
      </c>
      <c r="J15" s="10">
        <f t="shared" si="1"/>
        <v>8726309</v>
      </c>
      <c r="K15" s="10">
        <f t="shared" si="1"/>
        <v>0</v>
      </c>
      <c r="L15" s="10">
        <f t="shared" si="1"/>
        <v>0</v>
      </c>
      <c r="M15" s="10">
        <f t="shared" si="0"/>
        <v>10015283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145066</v>
      </c>
      <c r="F116" s="20">
        <f t="shared" ref="F116:L116" si="20">+F6+F17+F28+F39+F50+F61+F72+F83+F94+F105</f>
        <v>144453</v>
      </c>
      <c r="G116" s="20">
        <f t="shared" si="20"/>
        <v>144453</v>
      </c>
      <c r="H116" s="20">
        <f t="shared" si="20"/>
        <v>144453</v>
      </c>
      <c r="I116" s="20">
        <f t="shared" si="20"/>
        <v>145406</v>
      </c>
      <c r="J116" s="20">
        <f t="shared" si="20"/>
        <v>6418925</v>
      </c>
      <c r="K116" s="20">
        <f t="shared" si="20"/>
        <v>0</v>
      </c>
      <c r="L116" s="20">
        <f t="shared" si="20"/>
        <v>0</v>
      </c>
      <c r="M116" s="40">
        <f>SUM(E116:L116)</f>
        <v>7142756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53434</v>
      </c>
      <c r="F118" s="20">
        <f t="shared" si="22"/>
        <v>1389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96302</v>
      </c>
      <c r="K118" s="20">
        <f t="shared" si="22"/>
        <v>0</v>
      </c>
      <c r="L118" s="20">
        <f t="shared" si="22"/>
        <v>0</v>
      </c>
      <c r="M118" s="40">
        <f t="shared" si="23"/>
        <v>151125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889</v>
      </c>
      <c r="F119" s="20">
        <f t="shared" si="22"/>
        <v>889</v>
      </c>
      <c r="G119" s="20">
        <f t="shared" si="22"/>
        <v>889</v>
      </c>
      <c r="H119" s="20">
        <f t="shared" si="22"/>
        <v>889</v>
      </c>
      <c r="I119" s="20">
        <f t="shared" si="22"/>
        <v>889</v>
      </c>
      <c r="J119" s="20">
        <f t="shared" si="22"/>
        <v>50925</v>
      </c>
      <c r="K119" s="20">
        <f t="shared" si="22"/>
        <v>0</v>
      </c>
      <c r="L119" s="20">
        <f t="shared" si="22"/>
        <v>0</v>
      </c>
      <c r="M119" s="40">
        <f t="shared" si="23"/>
        <v>55370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101601</v>
      </c>
      <c r="F120" s="20">
        <f t="shared" si="22"/>
        <v>101388</v>
      </c>
      <c r="G120" s="20">
        <f t="shared" si="22"/>
        <v>101175</v>
      </c>
      <c r="H120" s="20">
        <f t="shared" si="22"/>
        <v>101175</v>
      </c>
      <c r="I120" s="20">
        <f t="shared" si="22"/>
        <v>100536</v>
      </c>
      <c r="J120" s="20">
        <f t="shared" si="22"/>
        <v>2160157</v>
      </c>
      <c r="K120" s="20">
        <f t="shared" si="22"/>
        <v>0</v>
      </c>
      <c r="L120" s="20">
        <f t="shared" si="22"/>
        <v>0</v>
      </c>
      <c r="M120" s="40">
        <f t="shared" si="23"/>
        <v>2666032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0</v>
      </c>
      <c r="F124" s="20">
        <f t="shared" si="22"/>
        <v>0</v>
      </c>
      <c r="G124" s="20">
        <f t="shared" si="22"/>
        <v>0</v>
      </c>
      <c r="H124" s="20">
        <f t="shared" si="22"/>
        <v>0</v>
      </c>
      <c r="I124" s="20">
        <f t="shared" si="22"/>
        <v>0</v>
      </c>
      <c r="J124" s="20">
        <f t="shared" si="22"/>
        <v>0</v>
      </c>
      <c r="K124" s="20">
        <f t="shared" si="22"/>
        <v>0</v>
      </c>
      <c r="L124" s="20">
        <f t="shared" si="22"/>
        <v>0</v>
      </c>
      <c r="M124" s="40">
        <f t="shared" si="23"/>
        <v>0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300990</v>
      </c>
      <c r="F125" s="40">
        <f t="shared" si="24"/>
        <v>248119</v>
      </c>
      <c r="G125" s="40">
        <f t="shared" si="24"/>
        <v>246517</v>
      </c>
      <c r="H125" s="40">
        <f t="shared" si="24"/>
        <v>246517</v>
      </c>
      <c r="I125" s="40">
        <f t="shared" si="24"/>
        <v>246831</v>
      </c>
      <c r="J125" s="40">
        <f t="shared" si="24"/>
        <v>8726309</v>
      </c>
      <c r="K125" s="40">
        <f t="shared" si="24"/>
        <v>0</v>
      </c>
      <c r="L125" s="40">
        <f t="shared" si="24"/>
        <v>0</v>
      </c>
      <c r="M125" s="40">
        <f t="shared" si="23"/>
        <v>10015283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H21" sqref="H21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2015</v>
      </c>
      <c r="B3" s="45" t="str">
        <f>+AD!B7</f>
        <v>M08 Feb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1951323</v>
      </c>
      <c r="F6" s="11">
        <v>1911856</v>
      </c>
      <c r="G6" s="11">
        <v>1942754</v>
      </c>
      <c r="H6" s="11">
        <v>1897118</v>
      </c>
      <c r="I6" s="11">
        <v>1915401</v>
      </c>
      <c r="J6" s="11">
        <f>90200495+11642557</f>
        <v>101843052</v>
      </c>
      <c r="K6" s="11">
        <v>0</v>
      </c>
      <c r="L6" s="11">
        <v>0</v>
      </c>
      <c r="M6" s="10">
        <f>SUM(E6:L6)</f>
        <v>111461504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3739618</v>
      </c>
      <c r="K8" s="11">
        <v>0</v>
      </c>
      <c r="L8" s="11">
        <v>0</v>
      </c>
      <c r="M8" s="10">
        <f t="shared" si="0"/>
        <v>3739618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135638</v>
      </c>
      <c r="F9" s="11">
        <v>119821</v>
      </c>
      <c r="G9" s="11">
        <v>119361</v>
      </c>
      <c r="H9" s="11">
        <v>118816</v>
      </c>
      <c r="I9" s="11">
        <v>118251</v>
      </c>
      <c r="J9" s="11">
        <v>4672974</v>
      </c>
      <c r="K9" s="11">
        <v>0</v>
      </c>
      <c r="L9" s="11">
        <v>0</v>
      </c>
      <c r="M9" s="10">
        <f t="shared" si="0"/>
        <v>5284861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1365283</v>
      </c>
      <c r="K10" s="11">
        <v>0</v>
      </c>
      <c r="L10" s="11">
        <v>0</v>
      </c>
      <c r="M10" s="10">
        <f t="shared" si="0"/>
        <v>1365283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2086961</v>
      </c>
      <c r="F15" s="10">
        <f t="shared" si="1"/>
        <v>2031677</v>
      </c>
      <c r="G15" s="10">
        <f t="shared" si="1"/>
        <v>2062115</v>
      </c>
      <c r="H15" s="10">
        <f t="shared" si="1"/>
        <v>2015934</v>
      </c>
      <c r="I15" s="10">
        <f t="shared" si="1"/>
        <v>2033652</v>
      </c>
      <c r="J15" s="10">
        <f t="shared" si="1"/>
        <v>111620927</v>
      </c>
      <c r="K15" s="10">
        <f t="shared" si="1"/>
        <v>0</v>
      </c>
      <c r="L15" s="10">
        <f t="shared" si="1"/>
        <v>0</v>
      </c>
      <c r="M15" s="10">
        <f t="shared" si="0"/>
        <v>121851266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/>
      <c r="B16" s="18" t="s">
        <v>480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 t="s">
        <v>424</v>
      </c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1951323</v>
      </c>
      <c r="F50" s="20">
        <f t="shared" si="8"/>
        <v>1911856</v>
      </c>
      <c r="G50" s="20">
        <f t="shared" si="8"/>
        <v>1942754</v>
      </c>
      <c r="H50" s="20">
        <f t="shared" si="8"/>
        <v>1897118</v>
      </c>
      <c r="I50" s="20">
        <f t="shared" si="8"/>
        <v>1915401</v>
      </c>
      <c r="J50" s="20">
        <f t="shared" si="8"/>
        <v>101843052</v>
      </c>
      <c r="K50" s="20">
        <f t="shared" si="8"/>
        <v>0</v>
      </c>
      <c r="L50" s="20">
        <f t="shared" si="8"/>
        <v>0</v>
      </c>
      <c r="M50" s="40">
        <f>SUM(E50:L50)</f>
        <v>111461504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3739618</v>
      </c>
      <c r="K52" s="20">
        <f t="shared" si="8"/>
        <v>0</v>
      </c>
      <c r="L52" s="20">
        <f t="shared" si="8"/>
        <v>0</v>
      </c>
      <c r="M52" s="40">
        <f t="shared" si="10"/>
        <v>3739618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135638</v>
      </c>
      <c r="F53" s="20">
        <f t="shared" si="8"/>
        <v>119821</v>
      </c>
      <c r="G53" s="20">
        <f t="shared" si="8"/>
        <v>119361</v>
      </c>
      <c r="H53" s="20">
        <f t="shared" si="8"/>
        <v>118816</v>
      </c>
      <c r="I53" s="20">
        <f t="shared" si="8"/>
        <v>118251</v>
      </c>
      <c r="J53" s="20">
        <f t="shared" si="8"/>
        <v>4672974</v>
      </c>
      <c r="K53" s="20">
        <f t="shared" si="8"/>
        <v>0</v>
      </c>
      <c r="L53" s="20">
        <f t="shared" si="8"/>
        <v>0</v>
      </c>
      <c r="M53" s="40">
        <f t="shared" si="10"/>
        <v>5284861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1365283</v>
      </c>
      <c r="K54" s="20">
        <f t="shared" si="8"/>
        <v>0</v>
      </c>
      <c r="L54" s="20">
        <f t="shared" si="8"/>
        <v>0</v>
      </c>
      <c r="M54" s="40">
        <f t="shared" si="10"/>
        <v>1365283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0</v>
      </c>
      <c r="F58" s="20">
        <f t="shared" si="8"/>
        <v>0</v>
      </c>
      <c r="G58" s="20">
        <f t="shared" si="8"/>
        <v>0</v>
      </c>
      <c r="H58" s="20">
        <f t="shared" si="8"/>
        <v>0</v>
      </c>
      <c r="I58" s="20">
        <f t="shared" si="8"/>
        <v>0</v>
      </c>
      <c r="J58" s="20">
        <f t="shared" si="8"/>
        <v>0</v>
      </c>
      <c r="K58" s="20">
        <f t="shared" si="8"/>
        <v>0</v>
      </c>
      <c r="L58" s="20">
        <f t="shared" si="8"/>
        <v>0</v>
      </c>
      <c r="M58" s="40">
        <f t="shared" si="10"/>
        <v>0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2086961</v>
      </c>
      <c r="F59" s="40">
        <f t="shared" si="11"/>
        <v>2031677</v>
      </c>
      <c r="G59" s="40">
        <f t="shared" si="11"/>
        <v>2062115</v>
      </c>
      <c r="H59" s="40">
        <f t="shared" si="11"/>
        <v>2015934</v>
      </c>
      <c r="I59" s="40">
        <f t="shared" si="11"/>
        <v>2033652</v>
      </c>
      <c r="J59" s="40">
        <f t="shared" si="11"/>
        <v>111620927</v>
      </c>
      <c r="K59" s="40">
        <f t="shared" si="11"/>
        <v>0</v>
      </c>
      <c r="L59" s="40">
        <f t="shared" si="11"/>
        <v>0</v>
      </c>
      <c r="M59" s="40">
        <f t="shared" si="10"/>
        <v>121851266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81DDAB-5495-453E-8351-24E3241F4ED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555EFB68-5719-464A-8724-D59AA1B64263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mashaob</cp:lastModifiedBy>
  <cp:lastPrinted>2015-02-10T13:18:37Z</cp:lastPrinted>
  <dcterms:created xsi:type="dcterms:W3CDTF">2005-04-04T14:08:45Z</dcterms:created>
  <dcterms:modified xsi:type="dcterms:W3CDTF">2015-03-25T10:34:01Z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