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haob\Desktop\Sec 71 2014-2015\M09\"/>
    </mc:Choice>
  </mc:AlternateContent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52511"/>
</workbook>
</file>

<file path=xl/calcChain.xml><?xml version="1.0" encoding="utf-8"?>
<calcChain xmlns="http://schemas.openxmlformats.org/spreadsheetml/2006/main">
  <c r="N47" i="1" l="1"/>
  <c r="N22" i="1"/>
  <c r="N37" i="1" l="1"/>
  <c r="M23" i="1" l="1"/>
  <c r="M47" i="1"/>
  <c r="M37" i="1" l="1"/>
  <c r="K23" i="1" l="1"/>
  <c r="K21" i="1"/>
  <c r="J47" i="1" l="1"/>
  <c r="I47" i="1" l="1"/>
  <c r="I23" i="1" l="1"/>
  <c r="I8" i="1"/>
  <c r="H47" i="1" l="1"/>
  <c r="H23" i="1"/>
  <c r="H21" i="1"/>
  <c r="G47" i="1" l="1"/>
  <c r="F47" i="1" l="1"/>
  <c r="F55" i="1"/>
  <c r="F22" i="1" l="1"/>
  <c r="J48" i="1" l="1"/>
  <c r="J53" i="1" s="1"/>
  <c r="I48" i="1"/>
  <c r="I53" i="1" s="1"/>
  <c r="H48" i="1"/>
  <c r="H53" i="1" s="1"/>
  <c r="H24" i="1"/>
  <c r="H35" i="1" s="1"/>
  <c r="F48" i="1"/>
  <c r="F53" i="1" s="1"/>
  <c r="AF7" i="1"/>
  <c r="G24" i="1"/>
  <c r="G35" i="1" s="1"/>
  <c r="G48" i="1"/>
  <c r="G53" i="1" s="1"/>
  <c r="F24" i="1"/>
  <c r="F35" i="1" s="1"/>
  <c r="I24" i="1"/>
  <c r="I35" i="1" s="1"/>
  <c r="J24" i="1"/>
  <c r="J35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J54" i="1" l="1"/>
  <c r="M54" i="1"/>
  <c r="L54" i="1"/>
  <c r="O54" i="1"/>
  <c r="F54" i="1"/>
  <c r="F56" i="1" s="1"/>
  <c r="G55" i="1" s="1"/>
  <c r="K54" i="1"/>
  <c r="Q54" i="1"/>
  <c r="P54" i="1"/>
  <c r="N54" i="1"/>
  <c r="I54" i="1"/>
  <c r="G54" i="1"/>
  <c r="H54" i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<sst xmlns="http://schemas.openxmlformats.org/spreadsheetml/2006/main" count="402" uniqueCount="399">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</sst>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23" zoomScale="75" workbookViewId="0">
      <selection activeCell="N48" sqref="N4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32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32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32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32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2015</v>
      </c>
      <c r="B7" s="7" t="s">
        <v>398</v>
      </c>
      <c r="C7" s="7" t="s">
        <v>308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MP315_CFA_2015_M09</v>
      </c>
    </row>
    <row r="8" spans="1:32" ht="12.95" customHeight="1" x14ac:dyDescent="0.2">
      <c r="D8" s="4" t="s">
        <v>24</v>
      </c>
      <c r="E8" s="4" t="s">
        <v>25</v>
      </c>
      <c r="F8" s="9">
        <v>14766</v>
      </c>
      <c r="G8" s="9">
        <v>15846</v>
      </c>
      <c r="H8" s="9">
        <v>1906105</v>
      </c>
      <c r="I8" s="9">
        <f>3867774+14797</f>
        <v>3882571</v>
      </c>
      <c r="J8" s="9">
        <v>15631</v>
      </c>
      <c r="K8" s="9">
        <v>14105</v>
      </c>
      <c r="L8" s="9">
        <v>21595</v>
      </c>
      <c r="M8" s="9">
        <v>24444</v>
      </c>
      <c r="N8" s="9">
        <v>94719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9">
        <v>124613</v>
      </c>
      <c r="G11" s="9">
        <v>120075</v>
      </c>
      <c r="H11" s="9">
        <v>242271</v>
      </c>
      <c r="I11" s="9">
        <v>83292</v>
      </c>
      <c r="J11" s="9">
        <v>179195</v>
      </c>
      <c r="K11" s="9">
        <v>158419</v>
      </c>
      <c r="L11" s="9">
        <v>92855</v>
      </c>
      <c r="M11" s="9">
        <v>207212</v>
      </c>
      <c r="N11" s="9">
        <v>156390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9">
        <v>6634</v>
      </c>
      <c r="G12" s="9">
        <v>11919</v>
      </c>
      <c r="H12" s="9">
        <v>14689</v>
      </c>
      <c r="I12" s="9">
        <v>7092</v>
      </c>
      <c r="J12" s="9">
        <v>38259</v>
      </c>
      <c r="K12" s="9">
        <v>8364</v>
      </c>
      <c r="L12" s="9">
        <v>14398</v>
      </c>
      <c r="M12" s="9">
        <v>20993</v>
      </c>
      <c r="N12" s="9">
        <v>13470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9">
        <v>37840</v>
      </c>
      <c r="G13" s="9">
        <v>39578</v>
      </c>
      <c r="H13" s="9">
        <v>48055</v>
      </c>
      <c r="I13" s="9">
        <v>29051</v>
      </c>
      <c r="J13" s="9">
        <v>89478</v>
      </c>
      <c r="K13" s="9">
        <v>23646</v>
      </c>
      <c r="L13" s="9">
        <v>33813</v>
      </c>
      <c r="M13" s="9">
        <v>72302</v>
      </c>
      <c r="N13" s="9">
        <v>48372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9">
        <v>81388</v>
      </c>
      <c r="G15" s="9">
        <v>45725</v>
      </c>
      <c r="H15" s="9">
        <v>31832</v>
      </c>
      <c r="I15" s="9">
        <v>83104</v>
      </c>
      <c r="J15" s="9">
        <v>45225</v>
      </c>
      <c r="K15" s="9">
        <v>15824</v>
      </c>
      <c r="L15" s="9">
        <v>58395</v>
      </c>
      <c r="M15" s="9">
        <v>19467</v>
      </c>
      <c r="N15" s="9">
        <v>14993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9">
        <v>61440</v>
      </c>
      <c r="G16" s="9">
        <v>157792</v>
      </c>
      <c r="H16" s="9">
        <v>33628</v>
      </c>
      <c r="I16" s="9">
        <v>35950</v>
      </c>
      <c r="J16" s="9">
        <v>1063095</v>
      </c>
      <c r="K16" s="9">
        <v>65666</v>
      </c>
      <c r="L16" s="9">
        <v>1286013</v>
      </c>
      <c r="M16" s="9">
        <v>284701</v>
      </c>
      <c r="N16" s="9">
        <v>224993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9">
        <v>19673</v>
      </c>
      <c r="G17" s="9">
        <v>30361</v>
      </c>
      <c r="H17" s="9">
        <v>28820</v>
      </c>
      <c r="I17" s="9">
        <v>18465</v>
      </c>
      <c r="J17" s="9">
        <v>56614</v>
      </c>
      <c r="K17" s="9">
        <v>16973</v>
      </c>
      <c r="L17" s="9">
        <v>19598</v>
      </c>
      <c r="M17" s="9">
        <v>56570</v>
      </c>
      <c r="N17" s="9">
        <v>29455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9">
        <v>10451</v>
      </c>
      <c r="G19" s="9">
        <v>10956</v>
      </c>
      <c r="H19" s="9">
        <v>11285</v>
      </c>
      <c r="I19" s="9">
        <v>12599</v>
      </c>
      <c r="J19" s="9">
        <v>8307</v>
      </c>
      <c r="K19" s="9">
        <v>3439</v>
      </c>
      <c r="L19" s="9">
        <v>20561</v>
      </c>
      <c r="M19" s="9">
        <v>77974</v>
      </c>
      <c r="N19" s="9">
        <v>163229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9">
        <v>53857</v>
      </c>
      <c r="G20" s="9">
        <v>36400</v>
      </c>
      <c r="H20" s="9">
        <v>24156</v>
      </c>
      <c r="I20" s="9">
        <v>14716</v>
      </c>
      <c r="J20" s="9">
        <v>9536</v>
      </c>
      <c r="K20" s="9">
        <v>8847</v>
      </c>
      <c r="L20" s="9">
        <v>0</v>
      </c>
      <c r="M20" s="9">
        <v>9416</v>
      </c>
      <c r="N20" s="9">
        <v>5131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9">
        <v>621443</v>
      </c>
      <c r="G21" s="9">
        <v>0</v>
      </c>
      <c r="H21" s="9">
        <f>329171+274591</f>
        <v>603762</v>
      </c>
      <c r="I21" s="9">
        <v>0</v>
      </c>
      <c r="J21" s="9">
        <v>0</v>
      </c>
      <c r="K21" s="9">
        <f>2073778-136800</f>
        <v>1936978</v>
      </c>
      <c r="L21" s="9">
        <v>870505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9">
        <f>102886000+1600000</f>
        <v>104486000</v>
      </c>
      <c r="G22" s="9">
        <v>4937000</v>
      </c>
      <c r="H22" s="9">
        <v>0</v>
      </c>
      <c r="I22" s="9">
        <v>0</v>
      </c>
      <c r="J22" s="9">
        <v>85881000</v>
      </c>
      <c r="K22" s="9">
        <v>0</v>
      </c>
      <c r="L22" s="9">
        <v>5000000</v>
      </c>
      <c r="M22" s="9">
        <v>1127000</v>
      </c>
      <c r="N22" s="9">
        <f>2500000+70397000</f>
        <v>72897000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9">
        <v>907775</v>
      </c>
      <c r="G23" s="9">
        <v>365011</v>
      </c>
      <c r="H23" s="9">
        <f>51417283-329171-3250174-42775591-274591</f>
        <v>4787756</v>
      </c>
      <c r="I23" s="9">
        <f>9658227+16955</f>
        <v>9675182</v>
      </c>
      <c r="J23" s="9">
        <v>1655410</v>
      </c>
      <c r="K23" s="9">
        <f>195613+3046473+165200+183036+12618858</f>
        <v>16209180</v>
      </c>
      <c r="L23" s="9">
        <v>2497455</v>
      </c>
      <c r="M23" s="9">
        <f>4874165+41627+1502+540-1736672</f>
        <v>3181162</v>
      </c>
      <c r="N23" s="9">
        <v>1678386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106425880</v>
      </c>
      <c r="G24" s="10">
        <f t="shared" ref="G24:Q24" si="0">SUM(G8:G23)</f>
        <v>5770663</v>
      </c>
      <c r="H24" s="10">
        <f t="shared" si="0"/>
        <v>7732359</v>
      </c>
      <c r="I24" s="10">
        <f t="shared" si="0"/>
        <v>13842022</v>
      </c>
      <c r="J24" s="10">
        <f t="shared" si="0"/>
        <v>89041750</v>
      </c>
      <c r="K24" s="10">
        <f t="shared" si="0"/>
        <v>18461441</v>
      </c>
      <c r="L24" s="10">
        <f t="shared" si="0"/>
        <v>9915188</v>
      </c>
      <c r="M24" s="10">
        <f t="shared" si="0"/>
        <v>5081241</v>
      </c>
      <c r="N24" s="10">
        <f t="shared" si="0"/>
        <v>75326138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47440000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106425880</v>
      </c>
      <c r="G35" s="10">
        <f t="shared" ref="G35:Q35" si="1">SUM(G26:G34)+G24</f>
        <v>5770663</v>
      </c>
      <c r="H35" s="10">
        <f t="shared" si="1"/>
        <v>7732359</v>
      </c>
      <c r="I35" s="10">
        <f t="shared" si="1"/>
        <v>13842022</v>
      </c>
      <c r="J35" s="10">
        <f t="shared" si="1"/>
        <v>89041750</v>
      </c>
      <c r="K35" s="10">
        <f t="shared" si="1"/>
        <v>18461441</v>
      </c>
      <c r="L35" s="10">
        <f t="shared" si="1"/>
        <v>9915188</v>
      </c>
      <c r="M35" s="10">
        <f t="shared" si="1"/>
        <v>5081241</v>
      </c>
      <c r="N35" s="10">
        <f t="shared" si="1"/>
        <v>122766138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9">
        <v>7996917</v>
      </c>
      <c r="G37" s="9">
        <v>8547568</v>
      </c>
      <c r="H37" s="9">
        <v>7814669</v>
      </c>
      <c r="I37" s="9">
        <v>7564700</v>
      </c>
      <c r="J37" s="9">
        <v>8122653</v>
      </c>
      <c r="K37" s="9">
        <v>8334732</v>
      </c>
      <c r="L37" s="9">
        <v>8534706</v>
      </c>
      <c r="M37" s="9">
        <f>4393624+3389639</f>
        <v>7783263</v>
      </c>
      <c r="N37" s="9">
        <f>4374400+3401905</f>
        <v>7776305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9">
        <v>1458121</v>
      </c>
      <c r="G38" s="9">
        <v>1418235</v>
      </c>
      <c r="H38" s="9">
        <v>1488842</v>
      </c>
      <c r="I38" s="9">
        <v>1543817</v>
      </c>
      <c r="J38" s="9">
        <v>1484542</v>
      </c>
      <c r="K38" s="9">
        <v>1469888</v>
      </c>
      <c r="L38" s="9">
        <v>1559809</v>
      </c>
      <c r="M38" s="9">
        <v>1503287</v>
      </c>
      <c r="N38" s="9">
        <v>1503239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9">
        <v>0</v>
      </c>
      <c r="G42" s="9">
        <v>10053563</v>
      </c>
      <c r="H42" s="9">
        <v>6532965</v>
      </c>
      <c r="I42" s="9">
        <v>10652651</v>
      </c>
      <c r="J42" s="9">
        <v>4293494</v>
      </c>
      <c r="K42" s="9">
        <v>9225565</v>
      </c>
      <c r="L42" s="9">
        <v>9485293</v>
      </c>
      <c r="M42" s="9">
        <v>0</v>
      </c>
      <c r="N42" s="9">
        <v>10588167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9">
        <v>0</v>
      </c>
      <c r="G43" s="9">
        <v>28914</v>
      </c>
      <c r="H43" s="9">
        <v>1902</v>
      </c>
      <c r="I43" s="9">
        <v>3017</v>
      </c>
      <c r="J43" s="9">
        <v>285381</v>
      </c>
      <c r="K43" s="9">
        <v>11298</v>
      </c>
      <c r="L43" s="9">
        <v>30425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9">
        <v>873384</v>
      </c>
      <c r="G44" s="9">
        <v>862928</v>
      </c>
      <c r="H44" s="9">
        <v>0</v>
      </c>
      <c r="I44" s="9">
        <v>1725856</v>
      </c>
      <c r="J44" s="9">
        <v>862928</v>
      </c>
      <c r="K44" s="9">
        <v>862928</v>
      </c>
      <c r="L44" s="9">
        <v>721431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9">
        <f>1148817+552000</f>
        <v>1700817</v>
      </c>
      <c r="G47" s="9">
        <f>2181269+277190-28914+1167806-2707625</f>
        <v>889726</v>
      </c>
      <c r="H47" s="9">
        <f>6931752+295398-1902+3250174+1717758</f>
        <v>12193180</v>
      </c>
      <c r="I47" s="9">
        <f>4804899+817257+148325+2299014</f>
        <v>8069495</v>
      </c>
      <c r="J47" s="9">
        <f>20337158</f>
        <v>20337158</v>
      </c>
      <c r="K47" s="9">
        <v>3039334</v>
      </c>
      <c r="L47" s="9">
        <v>2826405</v>
      </c>
      <c r="M47" s="9">
        <f>531910+2740372</f>
        <v>3272282</v>
      </c>
      <c r="N47" s="9">
        <f>2250031+1996045+3101112</f>
        <v>7347188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12029239</v>
      </c>
      <c r="G48" s="10">
        <f t="shared" ref="G48:Q48" si="2">SUM(G37:G47)</f>
        <v>21800934</v>
      </c>
      <c r="H48" s="10">
        <f t="shared" si="2"/>
        <v>28031558</v>
      </c>
      <c r="I48" s="10">
        <f t="shared" si="2"/>
        <v>29559536</v>
      </c>
      <c r="J48" s="10">
        <f t="shared" si="2"/>
        <v>35386156</v>
      </c>
      <c r="K48" s="10">
        <f t="shared" si="2"/>
        <v>22943745</v>
      </c>
      <c r="L48" s="10">
        <f t="shared" si="2"/>
        <v>23158069</v>
      </c>
      <c r="M48" s="10">
        <f t="shared" si="2"/>
        <v>12558832</v>
      </c>
      <c r="N48" s="10">
        <f t="shared" si="2"/>
        <v>27214899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9">
        <v>0</v>
      </c>
      <c r="G50" s="9">
        <v>74915</v>
      </c>
      <c r="H50" s="9">
        <v>1828641</v>
      </c>
      <c r="I50" s="9">
        <v>808739</v>
      </c>
      <c r="J50" s="9">
        <v>2356218</v>
      </c>
      <c r="K50" s="9">
        <v>6295669</v>
      </c>
      <c r="L50" s="9">
        <v>643880</v>
      </c>
      <c r="M50" s="9">
        <v>18503457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9">
        <v>25732215</v>
      </c>
      <c r="G52" s="9">
        <v>2707625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37761454</v>
      </c>
      <c r="G53" s="10">
        <f t="shared" ref="G53:Q53" si="3">SUM(G50:G52)+G48</f>
        <v>24583474</v>
      </c>
      <c r="H53" s="10">
        <f t="shared" si="3"/>
        <v>29860199</v>
      </c>
      <c r="I53" s="10">
        <f t="shared" si="3"/>
        <v>30368275</v>
      </c>
      <c r="J53" s="10">
        <f t="shared" si="3"/>
        <v>37742374</v>
      </c>
      <c r="K53" s="10">
        <f t="shared" si="3"/>
        <v>29239414</v>
      </c>
      <c r="L53" s="10">
        <f t="shared" si="3"/>
        <v>23801949</v>
      </c>
      <c r="M53" s="10">
        <f t="shared" si="3"/>
        <v>31062289</v>
      </c>
      <c r="N53" s="10">
        <f t="shared" si="3"/>
        <v>27214899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68664426</v>
      </c>
      <c r="G54" s="10">
        <f t="shared" ref="G54:Q54" si="4">+G35-G53</f>
        <v>-18812811</v>
      </c>
      <c r="H54" s="10">
        <f t="shared" si="4"/>
        <v>-22127840</v>
      </c>
      <c r="I54" s="10">
        <f t="shared" si="4"/>
        <v>-16526253</v>
      </c>
      <c r="J54" s="10">
        <f t="shared" si="4"/>
        <v>51299376</v>
      </c>
      <c r="K54" s="10">
        <f t="shared" si="4"/>
        <v>-10777973</v>
      </c>
      <c r="L54" s="10">
        <f t="shared" si="4"/>
        <v>-13886761</v>
      </c>
      <c r="M54" s="10">
        <f t="shared" si="4"/>
        <v>-25981048</v>
      </c>
      <c r="N54" s="10">
        <f t="shared" si="4"/>
        <v>95551239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9">
        <f>41206430+5000</f>
        <v>41211430</v>
      </c>
      <c r="G55" s="12">
        <f>+F56</f>
        <v>109875856</v>
      </c>
      <c r="H55" s="12">
        <f t="shared" ref="H55:Q55" si="5">+G56</f>
        <v>91063045</v>
      </c>
      <c r="I55" s="12">
        <f t="shared" si="5"/>
        <v>68935205</v>
      </c>
      <c r="J55" s="12">
        <f t="shared" si="5"/>
        <v>52408952</v>
      </c>
      <c r="K55" s="12">
        <f t="shared" si="5"/>
        <v>103708328</v>
      </c>
      <c r="L55" s="12">
        <f t="shared" si="5"/>
        <v>92930355</v>
      </c>
      <c r="M55" s="12">
        <f t="shared" si="5"/>
        <v>79043594</v>
      </c>
      <c r="N55" s="12">
        <f t="shared" si="5"/>
        <v>53062546</v>
      </c>
      <c r="O55" s="12">
        <f t="shared" si="5"/>
        <v>148613785</v>
      </c>
      <c r="P55" s="12">
        <f t="shared" si="5"/>
        <v>148613785</v>
      </c>
      <c r="Q55" s="12">
        <f t="shared" si="5"/>
        <v>148613785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109875856</v>
      </c>
      <c r="G56" s="10">
        <f t="shared" ref="G56:Q56" si="6">+G54+G55</f>
        <v>91063045</v>
      </c>
      <c r="H56" s="10">
        <f t="shared" si="6"/>
        <v>68935205</v>
      </c>
      <c r="I56" s="10">
        <f t="shared" si="6"/>
        <v>52408952</v>
      </c>
      <c r="J56" s="10">
        <f t="shared" si="6"/>
        <v>103708328</v>
      </c>
      <c r="K56" s="10">
        <f t="shared" si="6"/>
        <v>92930355</v>
      </c>
      <c r="L56" s="10">
        <f t="shared" si="6"/>
        <v>79043594</v>
      </c>
      <c r="M56" s="10">
        <f t="shared" si="6"/>
        <v>53062546</v>
      </c>
      <c r="N56" s="10">
        <f t="shared" si="6"/>
        <v>148613785</v>
      </c>
      <c r="O56" s="10">
        <f t="shared" si="6"/>
        <v>148613785</v>
      </c>
      <c r="P56" s="10">
        <f t="shared" si="6"/>
        <v>148613785</v>
      </c>
      <c r="Q56" s="10">
        <f t="shared" si="6"/>
        <v>148613785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8A675-0DA6-4CCF-9374-14B5ECB8B43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Bridgette Mashao</dc:creator>
  <cp:lastModifiedBy>mashaob</cp:lastModifiedBy>
  <cp:lastPrinted>2015-01-13T09:59:33Z</cp:lastPrinted>
  <dcterms:created xsi:type="dcterms:W3CDTF">2009-09-09T13:00:57Z</dcterms:created>
  <dcterms:modified xsi:type="dcterms:W3CDTF">2015-04-16T10:10:09Z</dcterms:modified>
</cp:coreProperties>
</file>